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Dropbox\Briefing Notes\2021\01. JAN 13.01.21\"/>
    </mc:Choice>
  </mc:AlternateContent>
  <xr:revisionPtr revIDLastSave="0" documentId="8_{29CAF7D1-BADB-4596-90F4-CDCDD03EB744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Budget-Forecast Comparison Q1" sheetId="1" r:id="rId1"/>
    <sheet name="Budget-Forecast Comparison Q2  " sheetId="3" r:id="rId2"/>
    <sheet name="Budget-Forecast Comparison Q3" sheetId="4" r:id="rId3"/>
    <sheet name="Sheet1" sheetId="2" r:id="rId4"/>
  </sheets>
  <externalReferences>
    <externalReference r:id="rId5"/>
  </externalReferences>
  <definedNames>
    <definedName name="_xlnm.Print_Area" localSheetId="0">'Budget-Forecast Comparison Q1'!$C$3:$O$141</definedName>
    <definedName name="_xlnm.Print_Area" localSheetId="1">'Budget-Forecast Comparison Q2  '!$C$2:$O$142</definedName>
    <definedName name="_xlnm.Print_Area" localSheetId="2">'Budget-Forecast Comparison Q3'!$C$2:$O$143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6" i="4" l="1"/>
  <c r="K133" i="4"/>
  <c r="I9" i="4"/>
  <c r="I12" i="4" s="1"/>
  <c r="R9" i="4"/>
  <c r="N144" i="4"/>
  <c r="K140" i="4"/>
  <c r="G140" i="4"/>
  <c r="N138" i="4"/>
  <c r="N137" i="4"/>
  <c r="N136" i="4"/>
  <c r="N135" i="4"/>
  <c r="G133" i="4"/>
  <c r="N131" i="4"/>
  <c r="N130" i="4"/>
  <c r="N129" i="4"/>
  <c r="N128" i="4"/>
  <c r="N127" i="4"/>
  <c r="N126" i="4"/>
  <c r="N125" i="4"/>
  <c r="N124" i="4"/>
  <c r="N123" i="4"/>
  <c r="G120" i="4"/>
  <c r="N118" i="4"/>
  <c r="K107" i="4"/>
  <c r="I107" i="4"/>
  <c r="G107" i="4"/>
  <c r="N106" i="4"/>
  <c r="N105" i="4"/>
  <c r="N104" i="4"/>
  <c r="N103" i="4"/>
  <c r="N102" i="4"/>
  <c r="N101" i="4"/>
  <c r="N100" i="4"/>
  <c r="N99" i="4"/>
  <c r="N98" i="4"/>
  <c r="N88" i="4"/>
  <c r="I86" i="4"/>
  <c r="G86" i="4"/>
  <c r="N83" i="4"/>
  <c r="N82" i="4"/>
  <c r="N81" i="4"/>
  <c r="N80" i="4"/>
  <c r="N79" i="4"/>
  <c r="N78" i="4"/>
  <c r="K76" i="4"/>
  <c r="I76" i="4"/>
  <c r="G76" i="4"/>
  <c r="N75" i="4"/>
  <c r="N74" i="4"/>
  <c r="N73" i="4"/>
  <c r="N72" i="4"/>
  <c r="N71" i="4"/>
  <c r="N70" i="4"/>
  <c r="N69" i="4"/>
  <c r="N68" i="4"/>
  <c r="N67" i="4"/>
  <c r="N66" i="4"/>
  <c r="N65" i="4"/>
  <c r="N64" i="4"/>
  <c r="K56" i="4"/>
  <c r="I56" i="4"/>
  <c r="G56" i="4"/>
  <c r="N55" i="4"/>
  <c r="N54" i="4"/>
  <c r="N56" i="4" s="1"/>
  <c r="K52" i="4"/>
  <c r="I52" i="4"/>
  <c r="G52" i="4"/>
  <c r="N51" i="4"/>
  <c r="N50" i="4"/>
  <c r="N49" i="4"/>
  <c r="N48" i="4"/>
  <c r="N47" i="4"/>
  <c r="N46" i="4"/>
  <c r="N45" i="4"/>
  <c r="N44" i="4"/>
  <c r="N43" i="4"/>
  <c r="N42" i="4"/>
  <c r="N41" i="4"/>
  <c r="K39" i="4"/>
  <c r="I39" i="4"/>
  <c r="G39" i="4"/>
  <c r="G57" i="4" s="1"/>
  <c r="G62" i="4" s="1"/>
  <c r="N38" i="4"/>
  <c r="N37" i="4"/>
  <c r="N36" i="4"/>
  <c r="N35" i="4"/>
  <c r="K33" i="4"/>
  <c r="I33" i="4"/>
  <c r="G33" i="4"/>
  <c r="N32" i="4"/>
  <c r="N31" i="4"/>
  <c r="N30" i="4"/>
  <c r="N29" i="4"/>
  <c r="N28" i="4"/>
  <c r="N27" i="4"/>
  <c r="N26" i="4"/>
  <c r="N25" i="4"/>
  <c r="N24" i="4"/>
  <c r="N23" i="4"/>
  <c r="N22" i="4"/>
  <c r="N21" i="4"/>
  <c r="P20" i="4"/>
  <c r="N20" i="4"/>
  <c r="N19" i="4"/>
  <c r="N18" i="4"/>
  <c r="N17" i="4"/>
  <c r="N16" i="4"/>
  <c r="N15" i="4"/>
  <c r="N14" i="4"/>
  <c r="K12" i="4"/>
  <c r="G12" i="4"/>
  <c r="N11" i="4"/>
  <c r="N10" i="4"/>
  <c r="N9" i="4"/>
  <c r="N140" i="4" l="1"/>
  <c r="N12" i="4"/>
  <c r="N133" i="4"/>
  <c r="N107" i="4"/>
  <c r="N39" i="4"/>
  <c r="N76" i="4"/>
  <c r="N86" i="4"/>
  <c r="N52" i="4"/>
  <c r="N33" i="4"/>
  <c r="K57" i="4"/>
  <c r="I90" i="4"/>
  <c r="I109" i="4" s="1"/>
  <c r="I57" i="4"/>
  <c r="I62" i="4" s="1"/>
  <c r="G90" i="4"/>
  <c r="G109" i="4" s="1"/>
  <c r="G110" i="4" s="1"/>
  <c r="K90" i="4"/>
  <c r="N101" i="3"/>
  <c r="N90" i="4" l="1"/>
  <c r="N109" i="4" s="1"/>
  <c r="K62" i="4"/>
  <c r="K109" i="4"/>
  <c r="K110" i="4" s="1"/>
  <c r="N57" i="4"/>
  <c r="N62" i="4" s="1"/>
  <c r="N143" i="3"/>
  <c r="K139" i="3"/>
  <c r="G139" i="3"/>
  <c r="N137" i="3"/>
  <c r="N136" i="3"/>
  <c r="N135" i="3"/>
  <c r="N134" i="3"/>
  <c r="K132" i="3"/>
  <c r="G132" i="3"/>
  <c r="N130" i="3"/>
  <c r="N129" i="3"/>
  <c r="N128" i="3"/>
  <c r="N127" i="3"/>
  <c r="N126" i="3"/>
  <c r="N125" i="3"/>
  <c r="N124" i="3"/>
  <c r="N123" i="3"/>
  <c r="N122" i="3"/>
  <c r="G119" i="3"/>
  <c r="N117" i="3"/>
  <c r="K106" i="3"/>
  <c r="I106" i="3"/>
  <c r="G106" i="3"/>
  <c r="N105" i="3"/>
  <c r="N104" i="3"/>
  <c r="N103" i="3"/>
  <c r="N102" i="3"/>
  <c r="N100" i="3"/>
  <c r="N99" i="3"/>
  <c r="N98" i="3"/>
  <c r="N97" i="3"/>
  <c r="N87" i="3"/>
  <c r="K85" i="3"/>
  <c r="I85" i="3"/>
  <c r="G85" i="3"/>
  <c r="N83" i="3"/>
  <c r="N82" i="3"/>
  <c r="N81" i="3"/>
  <c r="N80" i="3"/>
  <c r="N79" i="3"/>
  <c r="N78" i="3"/>
  <c r="K76" i="3"/>
  <c r="I76" i="3"/>
  <c r="G76" i="3"/>
  <c r="N75" i="3"/>
  <c r="N74" i="3"/>
  <c r="N73" i="3"/>
  <c r="N72" i="3"/>
  <c r="N71" i="3"/>
  <c r="N70" i="3"/>
  <c r="N69" i="3"/>
  <c r="N68" i="3"/>
  <c r="N67" i="3"/>
  <c r="N66" i="3"/>
  <c r="N65" i="3"/>
  <c r="N64" i="3"/>
  <c r="K56" i="3"/>
  <c r="I56" i="3"/>
  <c r="G56" i="3"/>
  <c r="N55" i="3"/>
  <c r="N56" i="3" s="1"/>
  <c r="N54" i="3"/>
  <c r="K52" i="3"/>
  <c r="I52" i="3"/>
  <c r="G52" i="3"/>
  <c r="N51" i="3"/>
  <c r="N50" i="3"/>
  <c r="N49" i="3"/>
  <c r="N48" i="3"/>
  <c r="N47" i="3"/>
  <c r="N46" i="3"/>
  <c r="N45" i="3"/>
  <c r="N44" i="3"/>
  <c r="N43" i="3"/>
  <c r="N42" i="3"/>
  <c r="N41" i="3"/>
  <c r="K39" i="3"/>
  <c r="I39" i="3"/>
  <c r="G39" i="3"/>
  <c r="N38" i="3"/>
  <c r="N37" i="3"/>
  <c r="N36" i="3"/>
  <c r="N35" i="3"/>
  <c r="K33" i="3"/>
  <c r="I33" i="3"/>
  <c r="G33" i="3"/>
  <c r="N32" i="3"/>
  <c r="N31" i="3"/>
  <c r="N30" i="3"/>
  <c r="N29" i="3"/>
  <c r="N28" i="3"/>
  <c r="N27" i="3"/>
  <c r="N26" i="3"/>
  <c r="N25" i="3"/>
  <c r="N24" i="3"/>
  <c r="N23" i="3"/>
  <c r="N22" i="3"/>
  <c r="N21" i="3"/>
  <c r="P20" i="3"/>
  <c r="N20" i="3"/>
  <c r="N19" i="3"/>
  <c r="N18" i="3"/>
  <c r="N17" i="3"/>
  <c r="N16" i="3"/>
  <c r="N15" i="3"/>
  <c r="N14" i="3"/>
  <c r="K12" i="3"/>
  <c r="I12" i="3"/>
  <c r="G12" i="3"/>
  <c r="N11" i="3"/>
  <c r="N10" i="3"/>
  <c r="N9" i="3"/>
  <c r="N12" i="3" s="1"/>
  <c r="I57" i="3" l="1"/>
  <c r="K142" i="4"/>
  <c r="K119" i="4"/>
  <c r="N139" i="3"/>
  <c r="N106" i="3"/>
  <c r="K89" i="3"/>
  <c r="K108" i="3" s="1"/>
  <c r="K141" i="3" s="1"/>
  <c r="K57" i="3"/>
  <c r="K62" i="3" s="1"/>
  <c r="N132" i="3"/>
  <c r="G57" i="3"/>
  <c r="G62" i="3" s="1"/>
  <c r="N85" i="3"/>
  <c r="N33" i="3"/>
  <c r="G89" i="3"/>
  <c r="G108" i="3" s="1"/>
  <c r="G109" i="3" s="1"/>
  <c r="N76" i="3"/>
  <c r="I62" i="3"/>
  <c r="I89" i="3"/>
  <c r="I108" i="3" s="1"/>
  <c r="N39" i="3"/>
  <c r="N52" i="3" s="1"/>
  <c r="K85" i="1"/>
  <c r="N38" i="1"/>
  <c r="N11" i="1"/>
  <c r="N100" i="1"/>
  <c r="K120" i="4" l="1"/>
  <c r="N119" i="4"/>
  <c r="N120" i="4" s="1"/>
  <c r="N142" i="4" s="1"/>
  <c r="N89" i="3"/>
  <c r="N108" i="3" s="1"/>
  <c r="N57" i="3"/>
  <c r="N62" i="3" s="1"/>
  <c r="K118" i="3"/>
  <c r="K109" i="3"/>
  <c r="P20" i="1"/>
  <c r="N118" i="3" l="1"/>
  <c r="N119" i="3" s="1"/>
  <c r="N141" i="3" s="1"/>
  <c r="K119" i="3"/>
  <c r="N133" i="1"/>
  <c r="N136" i="1"/>
  <c r="N135" i="1"/>
  <c r="N134" i="1"/>
  <c r="N129" i="1"/>
  <c r="N128" i="1"/>
  <c r="N127" i="1"/>
  <c r="N126" i="1"/>
  <c r="N125" i="1"/>
  <c r="N124" i="1"/>
  <c r="N123" i="1"/>
  <c r="N122" i="1"/>
  <c r="N121" i="1"/>
  <c r="N116" i="1"/>
  <c r="N87" i="1"/>
  <c r="N79" i="1"/>
  <c r="N83" i="1"/>
  <c r="N82" i="1"/>
  <c r="N81" i="1"/>
  <c r="N80" i="1"/>
  <c r="N78" i="1"/>
  <c r="I52" i="1"/>
  <c r="I85" i="1"/>
  <c r="N131" i="1" l="1"/>
  <c r="N138" i="1"/>
  <c r="N85" i="1"/>
  <c r="K138" i="1"/>
  <c r="K131" i="1"/>
  <c r="G118" i="1"/>
  <c r="K12" i="1"/>
  <c r="N69" i="1"/>
  <c r="I39" i="1"/>
  <c r="K52" i="1"/>
  <c r="N50" i="1"/>
  <c r="K39" i="1"/>
  <c r="N20" i="1"/>
  <c r="G138" i="1"/>
  <c r="G131" i="1"/>
  <c r="G85" i="1"/>
  <c r="G76" i="1"/>
  <c r="G52" i="1"/>
  <c r="G39" i="1"/>
  <c r="G33" i="1"/>
  <c r="G12" i="1"/>
  <c r="N97" i="1" l="1"/>
  <c r="N98" i="1"/>
  <c r="N99" i="1"/>
  <c r="N101" i="1"/>
  <c r="N102" i="1"/>
  <c r="N103" i="1"/>
  <c r="N104" i="1"/>
  <c r="N64" i="1"/>
  <c r="N65" i="1"/>
  <c r="N66" i="1"/>
  <c r="N67" i="1"/>
  <c r="N68" i="1"/>
  <c r="N70" i="1"/>
  <c r="N71" i="1"/>
  <c r="N72" i="1"/>
  <c r="N73" i="1"/>
  <c r="N74" i="1"/>
  <c r="N75" i="1"/>
  <c r="N54" i="1"/>
  <c r="N55" i="1"/>
  <c r="N35" i="1"/>
  <c r="N36" i="1"/>
  <c r="N37" i="1"/>
  <c r="N41" i="1"/>
  <c r="N42" i="1"/>
  <c r="N43" i="1"/>
  <c r="N44" i="1"/>
  <c r="N45" i="1"/>
  <c r="N46" i="1"/>
  <c r="N47" i="1"/>
  <c r="N48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9" i="1"/>
  <c r="N10" i="1"/>
  <c r="N51" i="1"/>
  <c r="N49" i="1"/>
  <c r="N142" i="1"/>
  <c r="I33" i="1"/>
  <c r="K33" i="1"/>
  <c r="G56" i="1"/>
  <c r="G89" i="1" s="1"/>
  <c r="I56" i="1"/>
  <c r="K56" i="1"/>
  <c r="K57" i="1" s="1"/>
  <c r="G105" i="1"/>
  <c r="K105" i="1"/>
  <c r="I105" i="1"/>
  <c r="K76" i="1"/>
  <c r="I76" i="1"/>
  <c r="I12" i="1"/>
  <c r="N39" i="1" l="1"/>
  <c r="K89" i="1"/>
  <c r="I89" i="1"/>
  <c r="I107" i="1" s="1"/>
  <c r="I57" i="1"/>
  <c r="I62" i="1" s="1"/>
  <c r="N56" i="1"/>
  <c r="G57" i="1"/>
  <c r="G62" i="1" s="1"/>
  <c r="N76" i="1"/>
  <c r="K107" i="1"/>
  <c r="N105" i="1"/>
  <c r="N52" i="1"/>
  <c r="N33" i="1"/>
  <c r="N12" i="1"/>
  <c r="N89" i="1" l="1"/>
  <c r="N57" i="1"/>
  <c r="N62" i="1" s="1"/>
  <c r="K117" i="1"/>
  <c r="K140" i="1"/>
  <c r="K62" i="1"/>
  <c r="N107" i="1"/>
  <c r="K108" i="1"/>
  <c r="G107" i="1"/>
  <c r="N117" i="1" l="1"/>
  <c r="N118" i="1" s="1"/>
  <c r="N140" i="1" s="1"/>
  <c r="K118" i="1"/>
  <c r="G108" i="1"/>
</calcChain>
</file>

<file path=xl/sharedStrings.xml><?xml version="1.0" encoding="utf-8"?>
<sst xmlns="http://schemas.openxmlformats.org/spreadsheetml/2006/main" count="615" uniqueCount="198">
  <si>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</si>
  <si>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</si>
  <si>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</si>
  <si>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</si>
  <si>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</si>
  <si>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</si>
  <si>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</si>
  <si>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</si>
  <si>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</si>
  <si>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</si>
  <si>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</si>
  <si>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</si>
  <si>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</si>
  <si>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</si>
  <si>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</si>
  <si>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</si>
  <si>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</si>
  <si>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</si>
  <si>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</si>
  <si>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</si>
  <si>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</si>
  <si>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</si>
  <si>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</si>
  <si>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</si>
  <si>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?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</si>
  <si>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</si>
  <si>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</si>
  <si>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</si>
  <si>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</si>
  <si>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</si>
  <si>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</si>
  <si>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</si>
  <si>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</si>
  <si>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</si>
  <si>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Little Acorns PreSchool (Toddler Group)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</si>
  <si>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</si>
  <si>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</si>
  <si>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</si>
  <si>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</si>
  <si>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</si>
  <si>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</si>
  <si>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</si>
  <si>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</si>
  <si>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</si>
  <si>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</si>
  <si>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</si>
  <si>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</si>
  <si>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</si>
  <si>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</si>
  <si>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</si>
  <si>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</si>
  <si>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</si>
  <si>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</si>
  <si>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</si>
  <si>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</si>
  <si>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</si>
  <si>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</si>
  <si>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</si>
  <si>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</si>
  <si>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</si>
  <si>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</si>
  <si>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</si>
  <si>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</si>
  <si>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</si>
  <si>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</si>
  <si>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</si>
  <si>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</si>
  <si>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</si>
  <si>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</si>
  <si>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</si>
  <si>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</si>
  <si>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</si>
  <si>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 xml:space="preserve">Village Maintenenace </t>
  </si>
  <si>
    <t>Neighbourhood Plan</t>
  </si>
  <si>
    <t>Specified Reserve Total</t>
  </si>
  <si>
    <t>Page 2 of 2</t>
  </si>
  <si>
    <t>Telephone &amp; Internet</t>
  </si>
  <si>
    <t xml:space="preserve">Notice Boards </t>
  </si>
  <si>
    <t xml:space="preserve">Parish Council Events </t>
  </si>
  <si>
    <t>1st Quarter Review</t>
  </si>
  <si>
    <t xml:space="preserve"> 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</si>
  <si>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</si>
  <si>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</si>
  <si>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</si>
  <si>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</si>
  <si>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</si>
  <si>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</si>
  <si>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</si>
  <si>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31.03.20</t>
  </si>
  <si>
    <t>AS AT 1ST JULY 2020</t>
  </si>
  <si>
    <t>BUDGET FORECAST 2020/2021</t>
  </si>
  <si>
    <t>2020/21</t>
  </si>
  <si>
    <t>AS AT 30.06.20</t>
  </si>
  <si>
    <t>Projection as at 31.03.2021</t>
  </si>
  <si>
    <t>Clerk's Training</t>
  </si>
  <si>
    <t>Website Update inc Intergration of NP website</t>
  </si>
  <si>
    <t>Publicity and Communications</t>
  </si>
  <si>
    <t>Stationery &amp; Printing</t>
  </si>
  <si>
    <t>Web Site Maintenance &amp; Update</t>
  </si>
  <si>
    <t xml:space="preserve">Winterton Hall -Special Project  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</si>
  <si>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</si>
  <si>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</si>
  <si>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</si>
  <si>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</si>
  <si>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</si>
  <si>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</si>
  <si>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</si>
  <si>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Traffic Calming (Contingency)</t>
  </si>
  <si>
    <t>Telephone Box (Defib)</t>
  </si>
  <si>
    <t>Ifold Village Entrance Landscaping</t>
  </si>
  <si>
    <t>Public Works Loan Repayments and Interest</t>
  </si>
  <si>
    <t>Precept (Now Fixed)</t>
  </si>
  <si>
    <t xml:space="preserve">Public Works Loan Board </t>
  </si>
  <si>
    <t>Insurance Claims</t>
  </si>
  <si>
    <t xml:space="preserve">Grants </t>
  </si>
  <si>
    <t>Gift Aid from Contributions Re: Crouchlands</t>
  </si>
  <si>
    <t>Ringfenced Reserves</t>
  </si>
  <si>
    <t>Winterton Hall - Unspecified</t>
  </si>
  <si>
    <t>Covid-19 Contingency</t>
  </si>
  <si>
    <t>S137 Grant Reserve</t>
  </si>
  <si>
    <t>Following Years Loan Repayment Reserve</t>
  </si>
  <si>
    <t>Specific Project Reserves</t>
  </si>
  <si>
    <t>New Home Bonus (NWB)</t>
  </si>
  <si>
    <t>Ifold Village Entrance Landscaping?</t>
  </si>
  <si>
    <t xml:space="preserve">Traffic Calming </t>
  </si>
  <si>
    <t>STAFF</t>
  </si>
  <si>
    <t>VE Day 75</t>
  </si>
  <si>
    <t>BEAT</t>
  </si>
  <si>
    <t>AT 31.03.21</t>
  </si>
  <si>
    <t>AT 31.03.2021</t>
  </si>
  <si>
    <t>BUDGETED</t>
  </si>
  <si>
    <t>CHANGE IN</t>
  </si>
  <si>
    <t xml:space="preserve">£125 Reduction previously agreed </t>
  </si>
  <si>
    <t>£900 Increase previously agreed</t>
  </si>
  <si>
    <t xml:space="preserve">£650 Reduction previously agreed </t>
  </si>
  <si>
    <t>(Overall General Administration Budget Unchanged)</t>
  </si>
  <si>
    <t>£720 Increase previously approved by PC</t>
  </si>
  <si>
    <t>£250 Increase previously approved by PC</t>
  </si>
  <si>
    <t>£2,345 now spent against Telephone Box (Refer 4315)</t>
  </si>
  <si>
    <t>£1,274 now spent (Refer 4313)</t>
  </si>
  <si>
    <t>£1,623 for bal. of contribution received. Gift Aid still to come</t>
  </si>
  <si>
    <t>(£2,345 covered by New Home Bonus)</t>
  </si>
  <si>
    <t>8 Mths  Review</t>
  </si>
  <si>
    <t>NatWest Compensation £50</t>
  </si>
  <si>
    <t>Neighbourhood Plan Grant</t>
  </si>
  <si>
    <t>New Grant</t>
  </si>
  <si>
    <t>Reduced by £3,030 to 3 mths  (Jan to Mar' 21)</t>
  </si>
  <si>
    <t>NEW</t>
  </si>
  <si>
    <t>Increased by £125 for prior year shortfall</t>
  </si>
  <si>
    <t>Budget moved to 2021/22 - (To be Agreed)</t>
  </si>
  <si>
    <t>New Home Bonus (NWB) - 2019/20</t>
  </si>
  <si>
    <t>New Home Bonus (NWB) - 2020/21</t>
  </si>
  <si>
    <t>New Reserve</t>
  </si>
  <si>
    <t>AS AT 30TH NOV 2020</t>
  </si>
  <si>
    <t>AS AT 30.11.2020</t>
  </si>
  <si>
    <t>Expenditure (£4,650 - £1,000) moved to 2021/22</t>
  </si>
  <si>
    <t>Increased by £1,000, from 4314 - (To be Agreed)</t>
  </si>
  <si>
    <t xml:space="preserve">CDC VE Day grant £250 - Tree Council grant £696 </t>
  </si>
  <si>
    <t>Increased by £2,500 for 2 new boards -  (To be agreed)</t>
  </si>
  <si>
    <t>Increased by £600 (2019/20 unspent budget) - (To be agreed)</t>
  </si>
  <si>
    <t>Increased by £3,597 - (Grant of £4,097 received)</t>
  </si>
  <si>
    <t>VE Day 75 (Expenditure offset by £946 of grants)</t>
  </si>
  <si>
    <t xml:space="preserve">Reduced by £500 </t>
  </si>
  <si>
    <t>AS AT 31ST DEC 2020</t>
  </si>
  <si>
    <t>9 Mths  Review</t>
  </si>
  <si>
    <t>AS AT 31.12.2020</t>
  </si>
  <si>
    <t>Recent Grant</t>
  </si>
  <si>
    <t>Grant of £4,097 received</t>
  </si>
  <si>
    <t xml:space="preserve">Budget moved to 2021/22 </t>
  </si>
  <si>
    <t>2 new boards</t>
  </si>
  <si>
    <t>£250 Increase previously pproved by PC</t>
  </si>
  <si>
    <t>.</t>
  </si>
  <si>
    <t>✓</t>
  </si>
  <si>
    <t>Reduced by £32 - expenditure for 2020/21 complete.</t>
  </si>
  <si>
    <t>Winterton Hall - Legal, Repairs &amp; Maintenance</t>
  </si>
  <si>
    <t>£3,500 of Budget moved to 2021/22 - (To be Agreed)</t>
  </si>
  <si>
    <t>Increased by £3,500 for expenditure deferred to 2021/22</t>
  </si>
  <si>
    <t>£2,500 of Budget moved to 2021/22 - (To be Agreed)</t>
  </si>
  <si>
    <t xml:space="preserve">Village Maintenenace inc. Landscaping </t>
  </si>
  <si>
    <t>£2000 contingency added for Jan to Mar'21</t>
  </si>
  <si>
    <t>Reduced by £215 - expenditure complete</t>
  </si>
  <si>
    <t>Reduced by £200 - not required in 20/21</t>
  </si>
  <si>
    <t>Reduced by £200 - expenditure complete</t>
  </si>
  <si>
    <t xml:space="preserve">Reduced by £150 </t>
  </si>
  <si>
    <t xml:space="preserve">Reduced by £400 </t>
  </si>
  <si>
    <t xml:space="preserve">Reduced by £700 </t>
  </si>
  <si>
    <t>Reduced by £100</t>
  </si>
  <si>
    <t>Increased by £1,500</t>
  </si>
  <si>
    <t>Reduced by further £250</t>
  </si>
  <si>
    <t>£500 of enhanced Budget moved to 2021/22  (£1,250 - £750)</t>
  </si>
  <si>
    <t>Reduced by £650</t>
  </si>
  <si>
    <t>£1,000 of Gift Aid recovery moved to 2021/22</t>
  </si>
  <si>
    <t>Loan not required until 2021/22 Budget</t>
  </si>
  <si>
    <t>Reduce by £215</t>
  </si>
  <si>
    <t>Loan against Play Area expenditure moved to 21/22 Budget</t>
  </si>
  <si>
    <t>Expenditure moved to 21/22 Budget</t>
  </si>
  <si>
    <t>Expenditure deferred to 2021/22</t>
  </si>
  <si>
    <t>Reserve removed as Loan not required as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</si>
</sst>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0.0%"/>
    <numFmt numFmtId="167" formatCode="#,##0.00;[Red]#,##0.00"/>
  </numFmts>
  <fonts count="36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sz val="9"/>
      <color indexed="9"/>
      <name val="Helvetica Neue"/>
      <family val="2"/>
    </font>
    <font>
      <sz val="9"/>
      <name val="Helvetica Neue"/>
      <family val="2"/>
    </font>
    <font>
      <sz val="9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u/>
      <sz val="11"/>
      <color indexed="9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 style="thin">
        <color auto="1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61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2" borderId="7" xfId="0" applyNumberFormat="1" applyFont="1" applyFill="1" applyBorder="1">
      <alignment vertical="top"/>
    </xf>
    <xf numFmtId="40" fontId="3" fillId="0" borderId="8" xfId="0" applyNumberFormat="1" applyFont="1" applyBorder="1">
      <alignment vertical="top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39" fontId="11" fillId="0" borderId="0" xfId="0" applyNumberFormat="1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0" fontId="10" fillId="0" borderId="12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0" fontId="3" fillId="0" borderId="12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0" fontId="9" fillId="0" borderId="12" xfId="0" applyFont="1" applyBorder="1">
      <alignment vertical="top"/>
    </xf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2" fillId="0" borderId="12" xfId="0" applyFont="1" applyBorder="1">
      <alignment vertical="top"/>
    </xf>
    <xf numFmtId="0" fontId="14" fillId="0" borderId="1" xfId="0" applyFont="1" applyBorder="1">
      <alignment vertical="top"/>
    </xf>
    <xf numFmtId="40" fontId="15" fillId="0" borderId="23" xfId="0" applyNumberFormat="1" applyFont="1" applyBorder="1">
      <alignment vertical="top"/>
    </xf>
    <xf numFmtId="40" fontId="15" fillId="0" borderId="26" xfId="0" applyNumberFormat="1" applyFont="1" applyBorder="1" applyAlignment="1"/>
    <xf numFmtId="0" fontId="14" fillId="0" borderId="0" xfId="0" applyFont="1">
      <alignment vertical="top"/>
    </xf>
    <xf numFmtId="40" fontId="3" fillId="0" borderId="0" xfId="0" applyNumberFormat="1" applyFont="1" applyAlignment="1">
      <alignment horizontal="center"/>
    </xf>
    <xf numFmtId="40" fontId="17" fillId="0" borderId="0" xfId="0" applyNumberFormat="1" applyFont="1">
      <alignment vertical="top"/>
    </xf>
    <xf numFmtId="0" fontId="18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0" fontId="4" fillId="0" borderId="32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7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40" fontId="2" fillId="3" borderId="35" xfId="0" applyNumberFormat="1" applyFont="1" applyFill="1" applyBorder="1">
      <alignment vertical="top"/>
    </xf>
    <xf numFmtId="40" fontId="2" fillId="0" borderId="35" xfId="0" applyNumberFormat="1" applyFont="1" applyBorder="1">
      <alignment vertical="top"/>
    </xf>
    <xf numFmtId="40" fontId="9" fillId="0" borderId="0" xfId="0" applyNumberFormat="1" applyFont="1" applyAlignment="1">
      <alignment horizontal="right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2" fillId="0" borderId="43" xfId="0" applyFont="1" applyBorder="1" applyAlignment="1">
      <alignment horizontal="right" vertical="top"/>
    </xf>
    <xf numFmtId="40" fontId="2" fillId="3" borderId="44" xfId="0" applyNumberFormat="1" applyFont="1" applyFill="1" applyBorder="1">
      <alignment vertical="top"/>
    </xf>
    <xf numFmtId="40" fontId="2" fillId="0" borderId="44" xfId="0" applyNumberFormat="1" applyFont="1" applyBorder="1">
      <alignment vertical="top"/>
    </xf>
    <xf numFmtId="0" fontId="2" fillId="0" borderId="0" xfId="0" applyFont="1" applyAlignment="1">
      <alignment horizontal="center" vertical="top"/>
    </xf>
    <xf numFmtId="164" fontId="19" fillId="5" borderId="44" xfId="0" applyNumberFormat="1" applyFont="1" applyFill="1" applyBorder="1">
      <alignment vertical="top"/>
    </xf>
    <xf numFmtId="164" fontId="19" fillId="0" borderId="0" xfId="0" applyNumberFormat="1" applyFont="1">
      <alignment vertical="top"/>
    </xf>
    <xf numFmtId="164" fontId="2" fillId="0" borderId="44" xfId="0" applyNumberFormat="1" applyFont="1" applyBorder="1">
      <alignment vertical="top"/>
    </xf>
    <xf numFmtId="0" fontId="20" fillId="0" borderId="0" xfId="0" applyFont="1">
      <alignment vertical="top"/>
    </xf>
    <xf numFmtId="0" fontId="20" fillId="0" borderId="1" xfId="0" applyFont="1" applyBorder="1">
      <alignment vertical="top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1" fillId="0" borderId="0" xfId="0" applyFont="1">
      <alignment vertical="top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40" fontId="21" fillId="0" borderId="0" xfId="0" applyNumberFormat="1" applyFont="1" applyAlignment="1">
      <alignment horizontal="right"/>
    </xf>
    <xf numFmtId="40" fontId="21" fillId="0" borderId="38" xfId="0" applyNumberFormat="1" applyFont="1" applyBorder="1">
      <alignment vertical="top"/>
    </xf>
    <xf numFmtId="40" fontId="21" fillId="0" borderId="3" xfId="0" applyNumberFormat="1" applyFont="1" applyBorder="1">
      <alignment vertical="top"/>
    </xf>
    <xf numFmtId="0" fontId="22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43" xfId="0" applyFont="1" applyBorder="1">
      <alignment vertical="top"/>
    </xf>
    <xf numFmtId="0" fontId="2" fillId="0" borderId="43" xfId="0" applyFont="1" applyBorder="1" applyAlignment="1">
      <alignment horizontal="right"/>
    </xf>
    <xf numFmtId="0" fontId="11" fillId="0" borderId="0" xfId="0" applyFont="1" applyAlignment="1"/>
    <xf numFmtId="0" fontId="24" fillId="0" borderId="0" xfId="0" applyFont="1">
      <alignment vertical="top"/>
    </xf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0" fontId="3" fillId="0" borderId="51" xfId="0" applyFont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10" fillId="6" borderId="13" xfId="0" applyNumberFormat="1" applyFont="1" applyFill="1" applyBorder="1" applyAlignment="1">
      <alignment horizontal="center" vertical="top"/>
    </xf>
    <xf numFmtId="40" fontId="10" fillId="6" borderId="12" xfId="0" applyNumberFormat="1" applyFont="1" applyFill="1" applyBorder="1" applyAlignment="1">
      <alignment horizontal="center" vertical="top"/>
    </xf>
    <xf numFmtId="0" fontId="10" fillId="6" borderId="18" xfId="0" applyFont="1" applyFill="1" applyBorder="1" applyAlignment="1">
      <alignment horizontal="center" vertical="top"/>
    </xf>
    <xf numFmtId="40" fontId="3" fillId="6" borderId="22" xfId="0" applyNumberFormat="1" applyFont="1" applyFill="1" applyBorder="1">
      <alignment vertical="top"/>
    </xf>
    <xf numFmtId="40" fontId="3" fillId="6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5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21" fillId="0" borderId="0" xfId="0" applyNumberFormat="1" applyFont="1">
      <alignment vertical="top"/>
    </xf>
    <xf numFmtId="40" fontId="3" fillId="3" borderId="53" xfId="0" applyNumberFormat="1" applyFont="1" applyFill="1" applyBorder="1">
      <alignment vertical="top"/>
    </xf>
    <xf numFmtId="4" fontId="21" fillId="0" borderId="54" xfId="0" applyNumberFormat="1" applyFont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6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4" fontId="19" fillId="5" borderId="56" xfId="0" applyNumberFormat="1" applyFont="1" applyFill="1" applyBorder="1">
      <alignment vertical="top"/>
    </xf>
    <xf numFmtId="165" fontId="27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7" xfId="0" applyNumberFormat="1" applyFont="1" applyBorder="1">
      <alignment vertical="top"/>
    </xf>
    <xf numFmtId="40" fontId="2" fillId="0" borderId="58" xfId="0" applyNumberFormat="1" applyFont="1" applyBorder="1" applyAlignment="1"/>
    <xf numFmtId="40" fontId="3" fillId="0" borderId="58" xfId="0" applyNumberFormat="1" applyFont="1" applyBorder="1" applyAlignment="1"/>
    <xf numFmtId="39" fontId="18" fillId="0" borderId="37" xfId="0" applyNumberFormat="1" applyFont="1" applyBorder="1">
      <alignment vertical="top"/>
    </xf>
    <xf numFmtId="40" fontId="3" fillId="0" borderId="59" xfId="0" applyNumberFormat="1" applyFont="1" applyFill="1" applyBorder="1">
      <alignment vertical="top"/>
    </xf>
    <xf numFmtId="40" fontId="9" fillId="0" borderId="59" xfId="0" applyNumberFormat="1" applyFont="1" applyFill="1" applyBorder="1">
      <alignment vertical="top"/>
    </xf>
    <xf numFmtId="40" fontId="9" fillId="0" borderId="60" xfId="0" applyNumberFormat="1" applyFont="1" applyBorder="1" applyAlignment="1"/>
    <xf numFmtId="40" fontId="2" fillId="0" borderId="60" xfId="0" applyNumberFormat="1" applyFont="1" applyBorder="1" applyAlignment="1"/>
    <xf numFmtId="164" fontId="19" fillId="7" borderId="44" xfId="0" applyNumberFormat="1" applyFont="1" applyFill="1" applyBorder="1">
      <alignment vertical="top"/>
    </xf>
    <xf numFmtId="40" fontId="23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2" fillId="0" borderId="44" xfId="0" applyNumberFormat="1" applyFont="1" applyFill="1" applyBorder="1">
      <alignment vertical="top"/>
    </xf>
    <xf numFmtId="40" fontId="3" fillId="0" borderId="0" xfId="0" applyNumberFormat="1" applyFont="1" applyFill="1" applyBorder="1">
      <alignment vertical="top"/>
    </xf>
    <xf numFmtId="0" fontId="18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22" fillId="0" borderId="0" xfId="0" applyFont="1" applyBorder="1" applyAlignment="1">
      <alignment horizontal="center" vertical="center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3" fillId="0" borderId="0" xfId="0" applyNumberFormat="1" applyFont="1" applyBorder="1">
      <alignment vertical="top"/>
    </xf>
    <xf numFmtId="40" fontId="19" fillId="0" borderId="0" xfId="0" applyNumberFormat="1" applyFont="1" applyBorder="1">
      <alignment vertical="top"/>
    </xf>
    <xf numFmtId="0" fontId="22" fillId="0" borderId="0" xfId="0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1" xfId="0" applyFont="1" applyBorder="1">
      <alignment vertical="top"/>
    </xf>
    <xf numFmtId="0" fontId="9" fillId="0" borderId="62" xfId="0" applyFont="1" applyBorder="1">
      <alignment vertical="top"/>
    </xf>
    <xf numFmtId="40" fontId="9" fillId="0" borderId="62" xfId="0" applyNumberFormat="1" applyFont="1" applyBorder="1">
      <alignment vertical="top"/>
    </xf>
    <xf numFmtId="40" fontId="4" fillId="0" borderId="62" xfId="0" applyNumberFormat="1" applyFont="1" applyBorder="1">
      <alignment vertical="top"/>
    </xf>
    <xf numFmtId="0" fontId="8" fillId="0" borderId="63" xfId="0" applyFont="1" applyBorder="1">
      <alignment vertical="top"/>
    </xf>
    <xf numFmtId="0" fontId="12" fillId="0" borderId="63" xfId="0" applyFont="1" applyBorder="1">
      <alignment vertical="top"/>
    </xf>
    <xf numFmtId="0" fontId="13" fillId="0" borderId="63" xfId="0" applyFont="1" applyBorder="1">
      <alignment vertical="top"/>
    </xf>
    <xf numFmtId="0" fontId="11" fillId="0" borderId="63" xfId="0" applyFont="1" applyBorder="1">
      <alignment vertical="top"/>
    </xf>
    <xf numFmtId="0" fontId="18" fillId="0" borderId="64" xfId="0" applyFont="1" applyBorder="1" applyAlignment="1"/>
    <xf numFmtId="0" fontId="18" fillId="0" borderId="65" xfId="0" applyFont="1" applyBorder="1">
      <alignment vertical="top"/>
    </xf>
    <xf numFmtId="0" fontId="18" fillId="0" borderId="65" xfId="0" applyFont="1" applyBorder="1" applyAlignment="1"/>
    <xf numFmtId="167" fontId="18" fillId="0" borderId="65" xfId="0" applyNumberFormat="1" applyFont="1" applyBorder="1" applyAlignment="1"/>
    <xf numFmtId="0" fontId="11" fillId="0" borderId="65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3" fillId="4" borderId="25" xfId="0" applyNumberFormat="1" applyFont="1" applyFill="1" applyBorder="1">
      <alignment vertical="top"/>
    </xf>
    <xf numFmtId="40" fontId="3" fillId="0" borderId="25" xfId="0" applyNumberFormat="1" applyFont="1" applyBorder="1">
      <alignment vertical="top"/>
    </xf>
    <xf numFmtId="40" fontId="3" fillId="6" borderId="25" xfId="0" applyNumberFormat="1" applyFont="1" applyFill="1" applyBorder="1">
      <alignment vertical="top"/>
    </xf>
    <xf numFmtId="40" fontId="17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7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3" fillId="0" borderId="12" xfId="0" applyFont="1" applyBorder="1" applyAlignment="1"/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0" fontId="2" fillId="0" borderId="12" xfId="0" applyFont="1" applyBorder="1" applyAlignment="1"/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10" fillId="2" borderId="12" xfId="0" applyNumberFormat="1" applyFont="1" applyFill="1" applyBorder="1" applyAlignment="1">
      <alignment horizontal="center" vertical="top"/>
    </xf>
    <xf numFmtId="40" fontId="3" fillId="0" borderId="0" xfId="0" applyNumberFormat="1" applyFont="1" applyBorder="1" applyAlignment="1"/>
    <xf numFmtId="0" fontId="28" fillId="0" borderId="20" xfId="0" applyFont="1" applyBorder="1" applyAlignment="1">
      <alignment horizontal="center" vertical="top"/>
    </xf>
    <xf numFmtId="0" fontId="28" fillId="0" borderId="21" xfId="0" applyFont="1" applyBorder="1">
      <alignment vertical="top"/>
    </xf>
    <xf numFmtId="40" fontId="28" fillId="2" borderId="22" xfId="0" applyNumberFormat="1" applyFont="1" applyFill="1" applyBorder="1">
      <alignment vertical="top"/>
    </xf>
    <xf numFmtId="40" fontId="28" fillId="2" borderId="12" xfId="0" applyNumberFormat="1" applyFont="1" applyFill="1" applyBorder="1">
      <alignment vertical="top"/>
    </xf>
    <xf numFmtId="0" fontId="29" fillId="0" borderId="21" xfId="0" applyFont="1" applyBorder="1">
      <alignment vertical="top"/>
    </xf>
    <xf numFmtId="0" fontId="30" fillId="0" borderId="14" xfId="0" applyFont="1" applyBorder="1" applyAlignment="1">
      <alignment horizontal="center" vertical="top"/>
    </xf>
    <xf numFmtId="0" fontId="31" fillId="0" borderId="19" xfId="0" applyFont="1" applyBorder="1" applyAlignment="1">
      <alignment horizontal="left" vertical="top"/>
    </xf>
    <xf numFmtId="0" fontId="28" fillId="0" borderId="21" xfId="0" applyFont="1" applyFill="1" applyBorder="1">
      <alignment vertical="top"/>
    </xf>
    <xf numFmtId="0" fontId="28" fillId="0" borderId="14" xfId="0" applyFont="1" applyBorder="1" applyAlignment="1">
      <alignment horizontal="center" vertical="top"/>
    </xf>
    <xf numFmtId="40" fontId="29" fillId="0" borderId="25" xfId="0" applyNumberFormat="1" applyFont="1" applyFill="1" applyBorder="1">
      <alignment vertical="top"/>
    </xf>
    <xf numFmtId="40" fontId="29" fillId="0" borderId="12" xfId="0" applyNumberFormat="1" applyFont="1" applyFill="1" applyBorder="1">
      <alignment vertical="top"/>
    </xf>
    <xf numFmtId="0" fontId="28" fillId="0" borderId="19" xfId="0" applyFont="1" applyBorder="1">
      <alignment vertical="top"/>
    </xf>
    <xf numFmtId="40" fontId="28" fillId="0" borderId="22" xfId="0" applyNumberFormat="1" applyFont="1" applyFill="1" applyBorder="1">
      <alignment vertical="top"/>
    </xf>
    <xf numFmtId="0" fontId="28" fillId="0" borderId="40" xfId="0" applyFont="1" applyBorder="1" applyAlignment="1">
      <alignment horizontal="center" vertical="top"/>
    </xf>
    <xf numFmtId="0" fontId="28" fillId="0" borderId="41" xfId="0" applyFont="1" applyBorder="1" applyAlignment="1">
      <alignment horizontal="center" vertical="top"/>
    </xf>
    <xf numFmtId="0" fontId="28" fillId="0" borderId="42" xfId="0" applyFont="1" applyBorder="1">
      <alignment vertical="top"/>
    </xf>
    <xf numFmtId="0" fontId="32" fillId="0" borderId="66" xfId="0" applyFont="1" applyBorder="1" applyAlignment="1">
      <alignment horizontal="center" vertical="top"/>
    </xf>
    <xf numFmtId="0" fontId="32" fillId="0" borderId="66" xfId="0" applyFont="1" applyBorder="1">
      <alignment vertical="top"/>
    </xf>
    <xf numFmtId="0" fontId="13" fillId="0" borderId="41" xfId="0" applyFont="1" applyBorder="1">
      <alignment vertical="top"/>
    </xf>
    <xf numFmtId="0" fontId="33" fillId="0" borderId="20" xfId="0" applyFont="1" applyBorder="1">
      <alignment vertical="top"/>
    </xf>
    <xf numFmtId="0" fontId="34" fillId="0" borderId="21" xfId="0" applyFont="1" applyBorder="1">
      <alignment vertical="top"/>
    </xf>
    <xf numFmtId="0" fontId="33" fillId="0" borderId="21" xfId="0" applyFont="1" applyBorder="1">
      <alignment vertical="top"/>
    </xf>
    <xf numFmtId="0" fontId="33" fillId="0" borderId="41" xfId="0" applyFont="1" applyBorder="1">
      <alignment vertical="top"/>
    </xf>
    <xf numFmtId="0" fontId="33" fillId="0" borderId="42" xfId="0" applyFont="1" applyBorder="1">
      <alignment vertical="top"/>
    </xf>
    <xf numFmtId="0" fontId="33" fillId="0" borderId="42" xfId="0" applyFont="1" applyFill="1" applyBorder="1">
      <alignment vertical="top"/>
    </xf>
    <xf numFmtId="40" fontId="29" fillId="2" borderId="22" xfId="0" applyNumberFormat="1" applyFont="1" applyFill="1" applyBorder="1">
      <alignment vertical="top"/>
    </xf>
    <xf numFmtId="40" fontId="29" fillId="2" borderId="25" xfId="0" applyNumberFormat="1" applyFont="1" applyFill="1" applyBorder="1">
      <alignment vertical="top"/>
    </xf>
    <xf numFmtId="0" fontId="34" fillId="0" borderId="42" xfId="0" applyFont="1" applyBorder="1">
      <alignment vertical="top"/>
    </xf>
    <xf numFmtId="0" fontId="28" fillId="0" borderId="42" xfId="0" applyFont="1" applyFill="1" applyBorder="1">
      <alignment vertical="top"/>
    </xf>
    <xf numFmtId="40" fontId="28" fillId="0" borderId="53" xfId="0" applyNumberFormat="1" applyFont="1" applyFill="1" applyBorder="1">
      <alignment vertical="top"/>
    </xf>
    <xf numFmtId="40" fontId="30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164" fontId="35" fillId="5" borderId="44" xfId="0" applyNumberFormat="1" applyFont="1" applyFill="1" applyBorder="1" applyAlignment="1">
      <alignment vertical="center"/>
    </xf>
    <xf numFmtId="40" fontId="1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9" fillId="5" borderId="44" xfId="0" applyNumberFormat="1" applyFont="1" applyFill="1" applyBorder="1" applyAlignment="1">
      <alignment vertical="center"/>
    </xf>
    <xf numFmtId="40" fontId="29" fillId="8" borderId="46" xfId="0" applyNumberFormat="1" applyFont="1" applyFill="1" applyBorder="1">
      <alignment vertical="top"/>
    </xf>
    <xf numFmtId="40" fontId="29" fillId="8" borderId="25" xfId="0" applyNumberFormat="1" applyFont="1" applyFill="1" applyBorder="1">
      <alignment vertical="top"/>
    </xf>
    <xf numFmtId="40" fontId="3" fillId="8" borderId="46" xfId="0" applyNumberFormat="1" applyFont="1" applyFill="1" applyBorder="1">
      <alignment vertical="top"/>
    </xf>
    <xf numFmtId="0" fontId="31" fillId="2" borderId="18" xfId="0" applyFont="1" applyFill="1" applyBorder="1" applyAlignment="1">
      <alignment horizontal="center" vertical="top"/>
    </xf>
    <xf numFmtId="40" fontId="31" fillId="6" borderId="18" xfId="0" applyNumberFormat="1" applyFont="1" applyFill="1" applyBorder="1" applyAlignment="1">
      <alignment horizontal="center" vertical="top"/>
    </xf>
    <xf numFmtId="40" fontId="31" fillId="2" borderId="13" xfId="0" applyNumberFormat="1" applyFont="1" applyFill="1" applyBorder="1" applyAlignment="1">
      <alignment horizontal="center" vertical="top"/>
    </xf>
    <xf numFmtId="40" fontId="31" fillId="3" borderId="13" xfId="0" applyNumberFormat="1" applyFont="1" applyFill="1" applyBorder="1" applyAlignment="1">
      <alignment horizontal="center" vertical="top"/>
    </xf>
    <xf numFmtId="40" fontId="31" fillId="3" borderId="18" xfId="0" applyNumberFormat="1" applyFont="1" applyFill="1" applyBorder="1" applyAlignment="1">
      <alignment horizontal="center" vertical="top"/>
    </xf>
    <xf numFmtId="40" fontId="10" fillId="0" borderId="67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5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8" xfId="0" applyNumberFormat="1" applyFont="1" applyBorder="1">
      <alignment vertical="top"/>
    </xf>
    <xf numFmtId="0" fontId="23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0" fontId="18" fillId="0" borderId="65" xfId="0" applyFont="1" applyBorder="1" applyAlignment="1">
      <alignment horizontal="right"/>
    </xf>
    <xf numFmtId="40" fontId="4" fillId="0" borderId="69" xfId="0" applyNumberFormat="1" applyFont="1" applyFill="1" applyBorder="1">
      <alignment vertical="top"/>
    </xf>
    <xf numFmtId="39" fontId="11" fillId="0" borderId="70" xfId="0" applyNumberFormat="1" applyFont="1" applyBorder="1">
      <alignment vertical="top"/>
    </xf>
    <xf numFmtId="39" fontId="11" fillId="0" borderId="71" xfId="0" applyNumberFormat="1" applyFont="1" applyBorder="1">
      <alignment vertical="top"/>
    </xf>
    <xf numFmtId="40" fontId="32" fillId="0" borderId="23" xfId="0" applyNumberFormat="1" applyFont="1" applyBorder="1">
      <alignment vertical="top"/>
    </xf>
    <xf numFmtId="39" fontId="13" fillId="0" borderId="71" xfId="0" applyNumberFormat="1" applyFont="1" applyBorder="1">
      <alignment vertical="top"/>
    </xf>
    <xf numFmtId="164" fontId="19" fillId="9" borderId="56" xfId="0" applyNumberFormat="1" applyFont="1" applyFill="1" applyBorder="1" applyAlignment="1"/>
    <xf numFmtId="0" fontId="0" fillId="0" borderId="72" xfId="0" applyFill="1" applyBorder="1">
      <alignment vertical="top"/>
    </xf>
    <xf numFmtId="39" fontId="18" fillId="0" borderId="73" xfId="0" applyNumberFormat="1" applyFont="1" applyBorder="1">
      <alignment vertical="top"/>
    </xf>
    <xf numFmtId="40" fontId="28" fillId="0" borderId="26" xfId="0" applyNumberFormat="1" applyFont="1" applyBorder="1" applyAlignment="1"/>
    <xf numFmtId="40" fontId="28" fillId="0" borderId="26" xfId="0" applyNumberFormat="1" applyFont="1" applyFill="1" applyBorder="1" applyAlignment="1"/>
    <xf numFmtId="0" fontId="28" fillId="0" borderId="26" xfId="0" applyFont="1" applyBorder="1" applyAlignment="1"/>
    <xf numFmtId="40" fontId="28" fillId="0" borderId="0" xfId="0" applyNumberFormat="1" applyFont="1" applyAlignment="1"/>
    <xf numFmtId="40" fontId="29" fillId="0" borderId="0" xfId="0" applyNumberFormat="1" applyFont="1" applyAlignment="1"/>
    <xf numFmtId="40" fontId="28" fillId="10" borderId="22" xfId="0" applyNumberFormat="1" applyFont="1" applyFill="1" applyBorder="1">
      <alignment vertical="top"/>
    </xf>
    <xf numFmtId="40" fontId="3" fillId="10" borderId="22" xfId="0" applyNumberFormat="1" applyFont="1" applyFill="1" applyBorder="1">
      <alignment vertical="top"/>
    </xf>
    <xf numFmtId="40" fontId="28" fillId="0" borderId="12" xfId="0" applyNumberFormat="1" applyFont="1" applyBorder="1">
      <alignment vertical="top"/>
    </xf>
    <xf numFmtId="40" fontId="28" fillId="0" borderId="12" xfId="0" applyNumberFormat="1" applyFont="1" applyFill="1" applyBorder="1">
      <alignment vertical="top"/>
    </xf>
    <xf numFmtId="40" fontId="3" fillId="2" borderId="12" xfId="0" applyNumberFormat="1" applyFont="1" applyFill="1" applyBorder="1">
      <alignment vertical="top"/>
    </xf>
    <xf numFmtId="40" fontId="2" fillId="11" borderId="22" xfId="0" applyNumberFormat="1" applyFont="1" applyFill="1" applyBorder="1">
      <alignment vertical="top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40" fontId="4" fillId="0" borderId="0" xfId="0" applyNumberFormat="1" applyFont="1" applyAlignment="1">
      <alignment horizontal="center" vertical="top"/>
    </xf>
    <xf numFmtId="40" fontId="9" fillId="0" borderId="0" xfId="0" applyNumberFormat="1" applyFont="1" applyAlignment="1">
      <alignment horizontal="center" vertical="top"/>
    </xf>
    <xf numFmtId="40" fontId="3" fillId="0" borderId="23" xfId="0" applyNumberFormat="1" applyFont="1" applyBorder="1" applyAlignment="1">
      <alignment horizontal="center" vertical="top"/>
    </xf>
    <xf numFmtId="40" fontId="3" fillId="0" borderId="0" xfId="0" applyNumberFormat="1" applyFont="1" applyAlignment="1">
      <alignment horizontal="center" vertical="top"/>
    </xf>
    <xf numFmtId="40" fontId="2" fillId="0" borderId="0" xfId="0" applyNumberFormat="1" applyFont="1" applyAlignment="1">
      <alignment horizontal="center" vertical="top"/>
    </xf>
    <xf numFmtId="40" fontId="15" fillId="0" borderId="23" xfId="0" applyNumberFormat="1" applyFont="1" applyBorder="1" applyAlignment="1">
      <alignment horizontal="center" vertical="top"/>
    </xf>
    <xf numFmtId="40" fontId="17" fillId="0" borderId="0" xfId="0" applyNumberFormat="1" applyFont="1" applyAlignment="1">
      <alignment horizontal="center" vertical="center"/>
    </xf>
    <xf numFmtId="40" fontId="17" fillId="0" borderId="0" xfId="0" applyNumberFormat="1" applyFont="1" applyAlignment="1">
      <alignment horizontal="center" vertical="top"/>
    </xf>
    <xf numFmtId="40" fontId="2" fillId="0" borderId="3" xfId="0" applyNumberFormat="1" applyFont="1" applyBorder="1" applyAlignment="1">
      <alignment horizontal="center" vertical="top"/>
    </xf>
    <xf numFmtId="40" fontId="17" fillId="0" borderId="27" xfId="0" applyNumberFormat="1" applyFont="1" applyBorder="1" applyAlignment="1">
      <alignment horizontal="center" vertical="top"/>
    </xf>
    <xf numFmtId="40" fontId="17" fillId="0" borderId="23" xfId="0" applyNumberFormat="1" applyFont="1" applyBorder="1" applyAlignment="1">
      <alignment horizontal="center" vertical="top"/>
    </xf>
    <xf numFmtId="40" fontId="2" fillId="0" borderId="23" xfId="0" applyNumberFormat="1" applyFont="1" applyBorder="1" applyAlignment="1">
      <alignment horizontal="center" vertical="top"/>
    </xf>
    <xf numFmtId="40" fontId="21" fillId="0" borderId="38" xfId="0" applyNumberFormat="1" applyFont="1" applyBorder="1" applyAlignment="1">
      <alignment horizontal="center" vertical="top"/>
    </xf>
    <xf numFmtId="40" fontId="4" fillId="0" borderId="3" xfId="0" applyNumberFormat="1" applyFont="1" applyBorder="1" applyAlignment="1">
      <alignment horizontal="center" vertical="top"/>
    </xf>
    <xf numFmtId="40" fontId="21" fillId="0" borderId="3" xfId="0" applyNumberFormat="1" applyFont="1" applyBorder="1" applyAlignment="1">
      <alignment horizontal="center" vertical="top"/>
    </xf>
    <xf numFmtId="40" fontId="4" fillId="0" borderId="62" xfId="0" applyNumberFormat="1" applyFont="1" applyBorder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3" fillId="0" borderId="0" xfId="0" applyNumberFormat="1" applyFont="1" applyBorder="1" applyAlignment="1">
      <alignment horizontal="center" vertical="top"/>
    </xf>
    <xf numFmtId="40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40" fontId="23" fillId="0" borderId="0" xfId="0" applyNumberFormat="1" applyFont="1" applyBorder="1" applyAlignment="1">
      <alignment horizontal="center" vertical="top"/>
    </xf>
    <xf numFmtId="40" fontId="11" fillId="0" borderId="0" xfId="0" applyNumberFormat="1" applyFont="1" applyBorder="1" applyAlignment="1">
      <alignment horizontal="center" vertical="top"/>
    </xf>
    <xf numFmtId="0" fontId="11" fillId="0" borderId="6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8" fillId="0" borderId="26" xfId="0" applyFont="1" applyBorder="1" applyAlignment="1">
      <alignment vertical="justify"/>
    </xf>
    <xf numFmtId="40" fontId="3" fillId="0" borderId="26" xfId="0" applyNumberFormat="1" applyFont="1" applyBorder="1" applyAlignment="1">
      <alignment vertical="justify"/>
    </xf>
    <xf numFmtId="40" fontId="2" fillId="0" borderId="26" xfId="0" applyNumberFormat="1" applyFont="1" applyBorder="1" applyAlignment="1">
      <alignment vertical="justify"/>
    </xf>
    <xf numFmtId="40" fontId="29" fillId="0" borderId="0" xfId="0" applyNumberFormat="1" applyFont="1" applyAlignment="1">
      <alignment vertical="justify"/>
    </xf>
    <xf numFmtId="40" fontId="9" fillId="0" borderId="0" xfId="0" applyNumberFormat="1" applyFont="1" applyAlignment="1">
      <alignment vertical="justify"/>
    </xf>
    <xf numFmtId="40" fontId="15" fillId="0" borderId="26" xfId="0" applyNumberFormat="1" applyFont="1" applyBorder="1" applyAlignment="1">
      <alignment vertical="justify"/>
    </xf>
    <xf numFmtId="40" fontId="28" fillId="0" borderId="26" xfId="0" applyNumberFormat="1" applyFont="1" applyFill="1" applyBorder="1" applyAlignment="1">
      <alignment vertical="justify"/>
    </xf>
    <xf numFmtId="40" fontId="3" fillId="0" borderId="0" xfId="0" applyNumberFormat="1" applyFont="1" applyAlignment="1">
      <alignment vertical="justify"/>
    </xf>
    <xf numFmtId="40" fontId="3" fillId="0" borderId="0" xfId="0" applyNumberFormat="1" applyFont="1" applyAlignment="1">
      <alignment horizontal="center" vertical="justify"/>
    </xf>
    <xf numFmtId="0" fontId="1" fillId="0" borderId="0" xfId="0" applyFont="1" applyAlignment="1">
      <alignment vertical="justify"/>
    </xf>
    <xf numFmtId="0" fontId="1" fillId="0" borderId="3" xfId="0" applyFont="1" applyBorder="1" applyAlignment="1">
      <alignment vertical="justify"/>
    </xf>
    <xf numFmtId="40" fontId="5" fillId="0" borderId="0" xfId="0" applyNumberFormat="1" applyFont="1" applyAlignment="1">
      <alignment horizontal="center" vertical="justify"/>
    </xf>
    <xf numFmtId="40" fontId="25" fillId="0" borderId="0" xfId="0" applyNumberFormat="1" applyFont="1" applyAlignment="1">
      <alignment horizontal="center" vertical="justify"/>
    </xf>
    <xf numFmtId="40" fontId="10" fillId="0" borderId="0" xfId="0" applyNumberFormat="1" applyFont="1" applyAlignment="1">
      <alignment horizontal="center" vertical="justify"/>
    </xf>
    <xf numFmtId="40" fontId="3" fillId="0" borderId="24" xfId="0" applyNumberFormat="1" applyFont="1" applyFill="1" applyBorder="1" applyAlignment="1">
      <alignment vertical="justify"/>
    </xf>
    <xf numFmtId="40" fontId="3" fillId="0" borderId="24" xfId="0" applyNumberFormat="1" applyFont="1" applyBorder="1" applyAlignment="1">
      <alignment vertical="justify"/>
    </xf>
    <xf numFmtId="40" fontId="3" fillId="0" borderId="0" xfId="0" applyNumberFormat="1" applyFont="1" applyBorder="1" applyAlignment="1">
      <alignment vertical="justify"/>
    </xf>
    <xf numFmtId="0" fontId="18" fillId="0" borderId="0" xfId="0" applyFont="1" applyAlignment="1">
      <alignment horizontal="right" vertical="justify"/>
    </xf>
    <xf numFmtId="40" fontId="9" fillId="0" borderId="3" xfId="0" applyNumberFormat="1" applyFont="1" applyBorder="1" applyAlignment="1">
      <alignment vertical="justify"/>
    </xf>
    <xf numFmtId="40" fontId="9" fillId="0" borderId="27" xfId="0" applyNumberFormat="1" applyFont="1" applyBorder="1" applyAlignment="1">
      <alignment vertical="justify"/>
    </xf>
    <xf numFmtId="40" fontId="2" fillId="0" borderId="58" xfId="0" applyNumberFormat="1" applyFont="1" applyBorder="1" applyAlignment="1">
      <alignment vertical="justify"/>
    </xf>
    <xf numFmtId="40" fontId="28" fillId="0" borderId="26" xfId="0" applyNumberFormat="1" applyFont="1" applyBorder="1" applyAlignment="1">
      <alignment vertical="justify"/>
    </xf>
    <xf numFmtId="40" fontId="2" fillId="0" borderId="0" xfId="0" applyNumberFormat="1" applyFont="1" applyAlignment="1">
      <alignment vertical="justify"/>
    </xf>
    <xf numFmtId="40" fontId="9" fillId="0" borderId="0" xfId="0" applyNumberFormat="1" applyFont="1" applyAlignment="1">
      <alignment horizontal="right" vertical="justify"/>
    </xf>
    <xf numFmtId="40" fontId="21" fillId="0" borderId="3" xfId="0" applyNumberFormat="1" applyFont="1" applyBorder="1" applyAlignment="1">
      <alignment vertical="justify"/>
    </xf>
    <xf numFmtId="40" fontId="9" fillId="0" borderId="60" xfId="0" applyNumberFormat="1" applyFont="1" applyBorder="1" applyAlignment="1">
      <alignment vertical="justify"/>
    </xf>
    <xf numFmtId="40" fontId="2" fillId="0" borderId="60" xfId="0" applyNumberFormat="1" applyFont="1" applyBorder="1" applyAlignment="1">
      <alignment vertical="justify"/>
    </xf>
    <xf numFmtId="40" fontId="21" fillId="0" borderId="0" xfId="0" applyNumberFormat="1" applyFont="1" applyAlignment="1">
      <alignment horizontal="right" vertical="justify"/>
    </xf>
    <xf numFmtId="40" fontId="9" fillId="0" borderId="62" xfId="0" applyNumberFormat="1" applyFont="1" applyBorder="1" applyAlignment="1">
      <alignment vertical="justify"/>
    </xf>
    <xf numFmtId="0" fontId="8" fillId="0" borderId="0" xfId="0" applyFont="1" applyBorder="1" applyAlignment="1">
      <alignment vertical="justify"/>
    </xf>
    <xf numFmtId="40" fontId="3" fillId="0" borderId="68" xfId="0" applyNumberFormat="1" applyFont="1" applyBorder="1" applyAlignment="1">
      <alignment vertical="justify"/>
    </xf>
    <xf numFmtId="0" fontId="23" fillId="0" borderId="0" xfId="0" applyFont="1" applyBorder="1" applyAlignment="1">
      <alignment horizontal="left" vertical="justify"/>
    </xf>
    <xf numFmtId="40" fontId="9" fillId="0" borderId="0" xfId="0" applyNumberFormat="1" applyFont="1" applyBorder="1" applyAlignment="1">
      <alignment vertical="justify"/>
    </xf>
    <xf numFmtId="40" fontId="2" fillId="0" borderId="0" xfId="0" applyNumberFormat="1" applyFont="1" applyBorder="1" applyAlignment="1">
      <alignment vertical="justify"/>
    </xf>
    <xf numFmtId="0" fontId="18" fillId="0" borderId="65" xfId="0" applyFont="1" applyBorder="1" applyAlignment="1">
      <alignment horizontal="right" vertical="justify"/>
    </xf>
    <xf numFmtId="0" fontId="8" fillId="0" borderId="0" xfId="0" applyFont="1" applyAlignment="1">
      <alignment vertical="justify"/>
    </xf>
    <xf numFmtId="0" fontId="24" fillId="0" borderId="0" xfId="0" applyFont="1" applyAlignment="1">
      <alignment vertical="justify"/>
    </xf>
    <xf numFmtId="0" fontId="3" fillId="0" borderId="42" xfId="0" applyFont="1" applyFill="1" applyBorder="1">
      <alignment vertical="top"/>
    </xf>
    <xf numFmtId="0" fontId="2" fillId="0" borderId="21" xfId="0" applyFont="1" applyBorder="1">
      <alignment vertical="top"/>
    </xf>
    <xf numFmtId="40" fontId="3" fillId="0" borderId="58" xfId="0" applyNumberFormat="1" applyFont="1" applyFill="1" applyBorder="1" applyAlignment="1">
      <alignment vertical="justify"/>
    </xf>
    <xf numFmtId="40" fontId="2" fillId="11" borderId="25" xfId="0" applyNumberFormat="1" applyFont="1" applyFill="1" applyBorder="1">
      <alignment vertical="top"/>
    </xf>
    <xf numFmtId="0" fontId="2" fillId="11" borderId="42" xfId="0" applyFont="1" applyFill="1" applyBorder="1">
      <alignment vertical="top"/>
    </xf>
    <xf numFmtId="40" fontId="2" fillId="0" borderId="0" xfId="0" applyNumberFormat="1" applyFont="1" applyBorder="1" applyAlignment="1">
      <alignment horizontal="center" vertical="top"/>
    </xf>
    <xf numFmtId="40" fontId="2" fillId="11" borderId="12" xfId="0" applyNumberFormat="1" applyFont="1" applyFill="1" applyBorder="1">
      <alignment vertical="top"/>
    </xf>
    <xf numFmtId="0" fontId="2" fillId="0" borderId="0" xfId="0" applyFont="1" applyFill="1" applyAlignment="1">
      <alignment vertical="justify"/>
    </xf>
    <xf numFmtId="40" fontId="2" fillId="0" borderId="26" xfId="0" applyNumberFormat="1" applyFont="1" applyFill="1" applyBorder="1" applyAlignment="1">
      <alignment vertical="justify"/>
    </xf>
    <xf numFmtId="164" fontId="19" fillId="12" borderId="56" xfId="0" applyNumberFormat="1" applyFont="1" applyFill="1" applyBorder="1" applyAlignment="1"/>
    <xf numFmtId="0" fontId="0" fillId="0" borderId="0" xfId="0" applyBorder="1" applyAlignment="1"/>
    <xf numFmtId="0" fontId="1" fillId="0" borderId="0" xfId="0" applyFont="1" applyBorder="1">
      <alignment vertical="top"/>
    </xf>
    <xf numFmtId="0" fontId="12" fillId="0" borderId="0" xfId="0" applyFont="1" applyBorder="1">
      <alignment vertical="top"/>
    </xf>
    <xf numFmtId="0" fontId="14" fillId="0" borderId="0" xfId="0" applyFont="1" applyBorder="1">
      <alignment vertical="top"/>
    </xf>
    <xf numFmtId="0" fontId="20" fillId="0" borderId="0" xfId="0" applyFont="1" applyBorder="1">
      <alignment vertical="top"/>
    </xf>
    <xf numFmtId="0" fontId="11" fillId="0" borderId="0" xfId="0" applyFont="1" applyBorder="1">
      <alignment vertical="top"/>
    </xf>
    <xf numFmtId="0" fontId="11" fillId="0" borderId="0" xfId="0" applyFont="1" applyBorder="1" applyAlignment="1"/>
    <xf numFmtId="0" fontId="1" fillId="0" borderId="9" xfId="0" applyFont="1" applyBorder="1">
      <alignment vertical="top"/>
    </xf>
    <xf numFmtId="0" fontId="3" fillId="0" borderId="0" xfId="0" applyFont="1" applyFill="1" applyAlignment="1">
      <alignment vertical="justify"/>
    </xf>
    <xf numFmtId="40" fontId="3" fillId="0" borderId="26" xfId="0" applyNumberFormat="1" applyFont="1" applyFill="1" applyBorder="1" applyAlignment="1">
      <alignment vertical="justify"/>
    </xf>
    <xf numFmtId="0" fontId="1" fillId="0" borderId="0" xfId="0" applyNumberFormat="1" applyFont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center" vertical="top"/>
    </xf>
    <xf numFmtId="0" fontId="9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17" fillId="0" borderId="27" xfId="0" applyNumberFormat="1" applyFont="1" applyBorder="1" applyAlignment="1">
      <alignment horizontal="center" vertical="top"/>
    </xf>
    <xf numFmtId="0" fontId="17" fillId="0" borderId="23" xfId="0" applyNumberFormat="1" applyFont="1" applyBorder="1" applyAlignment="1">
      <alignment horizontal="center" vertical="top"/>
    </xf>
    <xf numFmtId="0" fontId="21" fillId="0" borderId="38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21" fillId="0" borderId="3" xfId="0" applyNumberFormat="1" applyFont="1" applyBorder="1" applyAlignment="1">
      <alignment horizontal="center" vertical="top"/>
    </xf>
    <xf numFmtId="0" fontId="4" fillId="0" borderId="62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13" fillId="0" borderId="0" xfId="0" applyNumberFormat="1" applyFont="1" applyBorder="1" applyAlignment="1">
      <alignment horizontal="center" vertical="top"/>
    </xf>
    <xf numFmtId="0" fontId="23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 vertical="top"/>
    </xf>
    <xf numFmtId="0" fontId="11" fillId="0" borderId="65" xfId="0" applyNumberFormat="1" applyFont="1" applyBorder="1" applyAlignment="1">
      <alignment horizontal="center" vertical="top"/>
    </xf>
    <xf numFmtId="0" fontId="18" fillId="0" borderId="0" xfId="0" applyNumberFormat="1" applyFont="1" applyBorder="1" applyAlignment="1">
      <alignment horizontal="center" vertical="top"/>
    </xf>
    <xf numFmtId="0" fontId="8" fillId="0" borderId="0" xfId="0" applyNumberFormat="1" applyFont="1" applyAlignment="1">
      <alignment horizontal="center" vertical="top"/>
    </xf>
    <xf numFmtId="40" fontId="2" fillId="11" borderId="26" xfId="0" applyNumberFormat="1" applyFont="1" applyFill="1" applyBorder="1" applyAlignment="1">
      <alignment vertical="justify"/>
    </xf>
    <xf numFmtId="40" fontId="2" fillId="11" borderId="0" xfId="0" applyNumberFormat="1" applyFont="1" applyFill="1" applyAlignment="1">
      <alignment vertical="justify"/>
    </xf>
    <xf numFmtId="0" fontId="3" fillId="0" borderId="21" xfId="0" applyFont="1" applyFill="1" applyBorder="1">
      <alignment vertical="top"/>
    </xf>
    <xf numFmtId="0" fontId="13" fillId="0" borderId="21" xfId="0" applyFont="1" applyBorder="1">
      <alignment vertical="top"/>
    </xf>
    <xf numFmtId="40" fontId="2" fillId="11" borderId="74" xfId="0" applyNumberFormat="1" applyFont="1" applyFill="1" applyBorder="1" applyAlignment="1">
      <alignment vertical="justify"/>
    </xf>
    <xf numFmtId="40" fontId="2" fillId="6" borderId="22" xfId="0" applyNumberFormat="1" applyFont="1" applyFill="1" applyBorder="1">
      <alignment vertical="top"/>
    </xf>
    <xf numFmtId="0" fontId="28" fillId="0" borderId="23" xfId="0" applyFont="1" applyBorder="1" applyAlignment="1">
      <alignment horizontal="center" vertical="top"/>
    </xf>
    <xf numFmtId="0" fontId="28" fillId="0" borderId="0" xfId="0" applyFont="1" applyFill="1" applyBorder="1">
      <alignment vertical="top"/>
    </xf>
    <xf numFmtId="40" fontId="2" fillId="13" borderId="26" xfId="0" applyNumberFormat="1" applyFont="1" applyFill="1" applyBorder="1" applyAlignment="1">
      <alignment vertical="justify"/>
    </xf>
    <xf numFmtId="40" fontId="2" fillId="13" borderId="22" xfId="0" applyNumberFormat="1" applyFont="1" applyFill="1" applyBorder="1">
      <alignment vertical="top"/>
    </xf>
    <xf numFmtId="40" fontId="2" fillId="0" borderId="0" xfId="0" applyNumberFormat="1" applyFont="1" applyFill="1" applyAlignment="1">
      <alignment vertical="justify"/>
    </xf>
    <xf numFmtId="40" fontId="2" fillId="13" borderId="58" xfId="0" applyNumberFormat="1" applyFont="1" applyFill="1" applyBorder="1" applyAlignment="1">
      <alignment vertical="justify"/>
    </xf>
    <xf numFmtId="40" fontId="2" fillId="8" borderId="46" xfId="0" applyNumberFormat="1" applyFont="1" applyFill="1" applyBorder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ipcolmer/PRC%20Files/PLAISTOW%20&amp;%20IFOLD%20PC/FINANCE/2021:22/Draft%20Budget_Precept_2021_22%20Comparison_Ist%20draft_PRC_05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 Draft Budget-Reserve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W149"/>
  <sheetViews>
    <sheetView topLeftCell="B73" zoomScale="90" zoomScaleNormal="90" zoomScaleSheetLayoutView="90" workbookViewId="0">
      <selection activeCell="K140" sqref="K140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50.796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3.19921875" style="2" customWidth="1"/>
    <col min="13" max="13" width="64.5" style="2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8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89</v>
      </c>
      <c r="N3" s="179"/>
      <c r="O3" s="180"/>
    </row>
    <row r="4" spans="1:32" s="2" customFormat="1" ht="25.05" customHeight="1" thickTop="1">
      <c r="A4" s="7"/>
      <c r="B4" s="7"/>
      <c r="C4" s="7"/>
      <c r="D4" s="15"/>
      <c r="E4" s="16" t="s">
        <v>90</v>
      </c>
      <c r="F4" s="17"/>
      <c r="G4" s="13"/>
      <c r="H4" s="13"/>
      <c r="I4" s="13"/>
      <c r="J4" s="13"/>
      <c r="K4" s="13"/>
      <c r="L4" s="13"/>
      <c r="M4" s="166" t="s">
        <v>79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18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25"/>
      <c r="M5" s="26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18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25"/>
      <c r="M6" s="33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18"/>
      <c r="C7" s="18"/>
      <c r="D7" s="34"/>
      <c r="E7" s="35"/>
      <c r="F7" s="21"/>
      <c r="G7" s="36" t="s">
        <v>91</v>
      </c>
      <c r="H7" s="22"/>
      <c r="I7" s="206" t="s">
        <v>92</v>
      </c>
      <c r="J7" s="22"/>
      <c r="K7" s="162" t="s">
        <v>91</v>
      </c>
      <c r="L7" s="25"/>
      <c r="M7" s="26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18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26"/>
      <c r="M8" s="26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0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8061</v>
      </c>
      <c r="J9" s="44"/>
      <c r="K9" s="163">
        <v>36500</v>
      </c>
      <c r="L9" s="46"/>
      <c r="M9" s="170"/>
      <c r="N9" s="172">
        <f>K9-G9</f>
        <v>0</v>
      </c>
      <c r="O9" s="183"/>
      <c r="P9" s="169" t="s">
        <v>82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0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53</v>
      </c>
      <c r="J10" s="44"/>
      <c r="K10" s="164">
        <v>650</v>
      </c>
      <c r="L10" s="12"/>
      <c r="M10" s="47"/>
      <c r="N10" s="173">
        <f>K10-G10</f>
        <v>0</v>
      </c>
      <c r="O10" s="183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0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164">
        <v>1350</v>
      </c>
      <c r="L11" s="12"/>
      <c r="M11" s="266"/>
      <c r="N11" s="173">
        <f>K11-G11</f>
        <v>0</v>
      </c>
      <c r="O11" s="183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0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8114</v>
      </c>
      <c r="J12" s="44"/>
      <c r="K12" s="53">
        <f>SUM(K9:K11)</f>
        <v>38500</v>
      </c>
      <c r="L12" s="54"/>
      <c r="M12" s="55"/>
      <c r="N12" s="51">
        <f>SUM(N9:N10)</f>
        <v>0</v>
      </c>
      <c r="O12" s="183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18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26"/>
      <c r="M13" s="57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0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333">
        <v>1100</v>
      </c>
      <c r="L14" s="12"/>
      <c r="M14" s="329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0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211</v>
      </c>
      <c r="J15" s="44"/>
      <c r="K15" s="163">
        <v>800</v>
      </c>
      <c r="L15" s="12"/>
      <c r="M15" s="58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0"/>
      <c r="C16" s="40"/>
      <c r="D16" s="41">
        <v>4116</v>
      </c>
      <c r="E16" s="42" t="s">
        <v>14</v>
      </c>
      <c r="F16" s="43"/>
      <c r="G16" s="269">
        <v>250</v>
      </c>
      <c r="H16" s="44"/>
      <c r="I16" s="45"/>
      <c r="J16" s="44"/>
      <c r="K16" s="163">
        <v>250</v>
      </c>
      <c r="L16" s="12"/>
      <c r="M16" s="58"/>
      <c r="N16" s="172">
        <f t="shared" si="0"/>
        <v>0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0"/>
      <c r="C17" s="40"/>
      <c r="D17" s="41">
        <v>4117</v>
      </c>
      <c r="E17" s="42" t="s">
        <v>76</v>
      </c>
      <c r="F17" s="43"/>
      <c r="G17" s="269">
        <v>110</v>
      </c>
      <c r="H17" s="44"/>
      <c r="I17" s="155"/>
      <c r="J17" s="44"/>
      <c r="K17" s="163">
        <v>110</v>
      </c>
      <c r="L17" s="12"/>
      <c r="M17" s="58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0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644</v>
      </c>
      <c r="J18" s="44"/>
      <c r="K18" s="163">
        <v>1200</v>
      </c>
      <c r="L18" s="12"/>
      <c r="M18" s="165"/>
      <c r="N18" s="172">
        <f t="shared" si="0"/>
        <v>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0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163">
        <v>1100</v>
      </c>
      <c r="L19" s="12"/>
      <c r="M19" s="58"/>
      <c r="N19" s="172">
        <f t="shared" si="0"/>
        <v>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0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62</v>
      </c>
      <c r="J20" s="44"/>
      <c r="K20" s="163">
        <v>1500</v>
      </c>
      <c r="L20" s="12"/>
      <c r="M20" s="58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0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200</v>
      </c>
      <c r="L21" s="12"/>
      <c r="M21" s="165"/>
      <c r="N21" s="172">
        <f t="shared" si="0"/>
        <v>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0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12"/>
      <c r="M22" s="165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0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39</v>
      </c>
      <c r="J23" s="44"/>
      <c r="K23" s="163">
        <v>600</v>
      </c>
      <c r="L23" s="12"/>
      <c r="M23" s="165"/>
      <c r="N23" s="172">
        <f t="shared" si="0"/>
        <v>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0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12"/>
      <c r="M24" s="165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0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175</v>
      </c>
      <c r="J25" s="44"/>
      <c r="K25" s="163">
        <v>250</v>
      </c>
      <c r="L25" s="12"/>
      <c r="M25" s="58"/>
      <c r="N25" s="172">
        <f t="shared" si="0"/>
        <v>0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0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12"/>
      <c r="M26" s="58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0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13</v>
      </c>
      <c r="J27" s="44"/>
      <c r="K27" s="163">
        <v>50</v>
      </c>
      <c r="L27" s="12"/>
      <c r="M27" s="58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0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12"/>
      <c r="M28" s="58"/>
      <c r="N28" s="172">
        <f t="shared" si="0"/>
        <v>0</v>
      </c>
      <c r="O28" s="184"/>
    </row>
    <row r="29" spans="1:32" s="48" customFormat="1" ht="16.95" customHeight="1">
      <c r="A29" s="40"/>
      <c r="B29" s="40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333">
        <v>125</v>
      </c>
      <c r="L29" s="12"/>
      <c r="M29" s="329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0"/>
      <c r="C30" s="40"/>
      <c r="D30" s="41" t="s">
        <v>24</v>
      </c>
      <c r="E30" s="271" t="s">
        <v>95</v>
      </c>
      <c r="F30" s="43"/>
      <c r="G30" s="264">
        <v>1250</v>
      </c>
      <c r="H30" s="44"/>
      <c r="I30" s="45">
        <v>1655</v>
      </c>
      <c r="J30" s="44"/>
      <c r="K30" s="333">
        <v>2150</v>
      </c>
      <c r="L30" s="12"/>
      <c r="M30" s="329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0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12"/>
      <c r="M31" s="58"/>
      <c r="N31" s="172">
        <f t="shared" si="0"/>
        <v>0</v>
      </c>
      <c r="O31" s="184"/>
    </row>
    <row r="32" spans="1:32" s="48" customFormat="1" ht="16.95" customHeight="1">
      <c r="A32" s="40"/>
      <c r="B32" s="40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-1</v>
      </c>
      <c r="J32" s="44"/>
      <c r="K32" s="333">
        <v>625</v>
      </c>
      <c r="L32" s="12"/>
      <c r="M32" s="329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0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4052</v>
      </c>
      <c r="J33" s="44"/>
      <c r="K33" s="53">
        <f>SUM(K14:K32)</f>
        <v>10735</v>
      </c>
      <c r="L33" s="54"/>
      <c r="M33" s="331" t="s">
        <v>135</v>
      </c>
      <c r="N33" s="51">
        <f>SUM(N14:N32)</f>
        <v>0</v>
      </c>
      <c r="O33" s="184"/>
    </row>
    <row r="34" spans="1:15" s="27" customFormat="1" ht="16.95" customHeight="1">
      <c r="A34" s="18"/>
      <c r="B34" s="18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26"/>
      <c r="M34" s="57"/>
      <c r="N34" s="154"/>
      <c r="O34" s="185"/>
    </row>
    <row r="35" spans="1:15" s="48" customFormat="1" ht="16.95" customHeight="1">
      <c r="A35" s="40"/>
      <c r="B35" s="40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46"/>
      <c r="M35" s="58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0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46"/>
      <c r="M36" s="58"/>
      <c r="N36" s="172">
        <f t="shared" si="1"/>
        <v>0</v>
      </c>
      <c r="O36" s="184"/>
    </row>
    <row r="37" spans="1:15" s="48" customFormat="1" ht="16.95" customHeight="1">
      <c r="A37" s="40"/>
      <c r="B37" s="40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46"/>
      <c r="M37" s="58"/>
      <c r="N37" s="172">
        <f t="shared" si="1"/>
        <v>0</v>
      </c>
      <c r="O37" s="184"/>
    </row>
    <row r="38" spans="1:15" s="48" customFormat="1" ht="16.95" customHeight="1">
      <c r="A38" s="40"/>
      <c r="B38" s="40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46"/>
      <c r="M38" s="58"/>
      <c r="N38" s="172">
        <f t="shared" si="1"/>
        <v>0</v>
      </c>
      <c r="O38" s="184"/>
    </row>
    <row r="39" spans="1:15" s="48" customFormat="1" ht="16.95" customHeight="1">
      <c r="A39" s="40"/>
      <c r="B39" s="40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46"/>
      <c r="M39" s="58"/>
      <c r="N39" s="276">
        <f>SUM(N35:N38)</f>
        <v>0</v>
      </c>
      <c r="O39" s="184"/>
    </row>
    <row r="40" spans="1:15" s="48" customFormat="1" ht="16.95" customHeight="1">
      <c r="A40" s="40"/>
      <c r="B40" s="40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46"/>
      <c r="M40" s="58"/>
      <c r="N40" s="45"/>
      <c r="O40" s="184"/>
    </row>
    <row r="41" spans="1:15" s="48" customFormat="1" ht="16.95" customHeight="1">
      <c r="A41" s="40"/>
      <c r="B41" s="40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46"/>
      <c r="M41" s="58"/>
      <c r="N41" s="172">
        <f t="shared" si="1"/>
        <v>0</v>
      </c>
      <c r="O41" s="184"/>
    </row>
    <row r="42" spans="1:15" s="48" customFormat="1" ht="16.95" customHeight="1">
      <c r="A42" s="40"/>
      <c r="B42" s="40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163">
        <v>650</v>
      </c>
      <c r="L42" s="46"/>
      <c r="M42" s="58"/>
      <c r="N42" s="172">
        <f t="shared" si="1"/>
        <v>0</v>
      </c>
      <c r="O42" s="184"/>
    </row>
    <row r="43" spans="1:15" s="65" customFormat="1" ht="16.95" customHeight="1">
      <c r="A43" s="62"/>
      <c r="B43" s="62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200</v>
      </c>
      <c r="L43" s="63"/>
      <c r="M43" s="64"/>
      <c r="N43" s="172">
        <f t="shared" si="1"/>
        <v>0</v>
      </c>
      <c r="O43" s="186"/>
    </row>
    <row r="44" spans="1:15" s="48" customFormat="1" ht="16.95" customHeight="1">
      <c r="A44" s="40"/>
      <c r="B44" s="40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46"/>
      <c r="M44" s="58"/>
      <c r="N44" s="172">
        <f t="shared" si="1"/>
        <v>0</v>
      </c>
      <c r="O44" s="184"/>
    </row>
    <row r="45" spans="1:15" s="48" customFormat="1" ht="16.95" customHeight="1">
      <c r="A45" s="40"/>
      <c r="B45" s="40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200</v>
      </c>
      <c r="L45" s="46"/>
      <c r="M45" s="58"/>
      <c r="N45" s="172">
        <f t="shared" si="1"/>
        <v>0</v>
      </c>
      <c r="O45" s="184"/>
    </row>
    <row r="46" spans="1:15" s="48" customFormat="1" ht="16.95" customHeight="1">
      <c r="A46" s="40"/>
      <c r="B46" s="40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46"/>
      <c r="M46" s="58"/>
      <c r="N46" s="172">
        <f t="shared" si="1"/>
        <v>0</v>
      </c>
      <c r="O46" s="184"/>
    </row>
    <row r="47" spans="1:15" s="48" customFormat="1" ht="16.95" customHeight="1">
      <c r="A47" s="40"/>
      <c r="B47" s="40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333">
        <v>1220</v>
      </c>
      <c r="L47" s="46"/>
      <c r="M47" s="328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0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46"/>
      <c r="M48" s="58"/>
      <c r="N48" s="172">
        <f t="shared" si="1"/>
        <v>0</v>
      </c>
      <c r="O48" s="184"/>
    </row>
    <row r="49" spans="1:15" s="48" customFormat="1" ht="16.95" customHeight="1">
      <c r="A49" s="40"/>
      <c r="B49" s="40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46"/>
      <c r="M49" s="55"/>
      <c r="N49" s="172">
        <f t="shared" si="1"/>
        <v>0</v>
      </c>
      <c r="O49" s="184"/>
    </row>
    <row r="50" spans="1:15" s="48" customFormat="1" ht="16.95" customHeight="1">
      <c r="A50" s="40"/>
      <c r="B50" s="40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46"/>
      <c r="M50" s="55"/>
      <c r="N50" s="172">
        <f t="shared" si="1"/>
        <v>0</v>
      </c>
      <c r="O50" s="184"/>
    </row>
    <row r="51" spans="1:15" s="48" customFormat="1" ht="16.95" customHeight="1">
      <c r="A51" s="40"/>
      <c r="B51" s="40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46"/>
      <c r="M51" s="55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0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7720</v>
      </c>
      <c r="L52" s="46"/>
      <c r="M52" s="66"/>
      <c r="N52" s="51">
        <f>SUM(N35:N48)</f>
        <v>720</v>
      </c>
      <c r="O52" s="184"/>
    </row>
    <row r="53" spans="1:15" s="48" customFormat="1" ht="16.95" customHeight="1">
      <c r="A53" s="40"/>
      <c r="B53" s="40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26"/>
      <c r="M53" s="58"/>
      <c r="N53" s="154"/>
      <c r="O53" s="184"/>
    </row>
    <row r="54" spans="1:15" s="48" customFormat="1" ht="16.95" customHeight="1">
      <c r="A54" s="40"/>
      <c r="B54" s="40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/>
      <c r="J54" s="44"/>
      <c r="K54" s="164">
        <v>75</v>
      </c>
      <c r="L54" s="26"/>
      <c r="M54" s="55"/>
      <c r="N54" s="172">
        <f t="shared" ref="N54:N55" si="2">K54-G54</f>
        <v>0</v>
      </c>
      <c r="O54" s="184"/>
    </row>
    <row r="55" spans="1:15" s="48" customFormat="1" ht="16.95" customHeight="1">
      <c r="A55" s="40"/>
      <c r="B55" s="40"/>
      <c r="C55" s="40"/>
      <c r="D55" s="49"/>
      <c r="E55" s="50" t="s">
        <v>78</v>
      </c>
      <c r="F55" s="43"/>
      <c r="G55" s="269">
        <v>1250</v>
      </c>
      <c r="H55" s="44"/>
      <c r="I55" s="44">
        <v>100</v>
      </c>
      <c r="J55" s="44"/>
      <c r="K55" s="164">
        <v>1250</v>
      </c>
      <c r="L55" s="12"/>
      <c r="M55" s="58" t="s">
        <v>126</v>
      </c>
      <c r="N55" s="172">
        <f t="shared" si="2"/>
        <v>0</v>
      </c>
      <c r="O55" s="184"/>
    </row>
    <row r="56" spans="1:15" s="48" customFormat="1" ht="16.95" customHeight="1">
      <c r="A56" s="40"/>
      <c r="B56" s="40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100</v>
      </c>
      <c r="J56" s="44"/>
      <c r="K56" s="53">
        <f>SUM(K53:K55)</f>
        <v>1325</v>
      </c>
      <c r="L56" s="12"/>
      <c r="M56" s="55"/>
      <c r="N56" s="156">
        <f>SUM(N54:N55)</f>
        <v>0</v>
      </c>
      <c r="O56" s="184"/>
    </row>
    <row r="57" spans="1:15" s="246" customFormat="1" ht="18.75" customHeight="1">
      <c r="A57" s="242"/>
      <c r="B57" s="242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21136</v>
      </c>
      <c r="J57" s="277"/>
      <c r="K57" s="277">
        <f>K56+K52+K39+K33+K12</f>
        <v>60130</v>
      </c>
      <c r="L57" s="244"/>
      <c r="M57" s="68" t="s">
        <v>47</v>
      </c>
      <c r="N57" s="257">
        <f>N56+N52+N39+N33+N12</f>
        <v>720</v>
      </c>
      <c r="O57" s="245"/>
    </row>
    <row r="58" spans="1:15" s="48" customFormat="1" ht="9" customHeight="1" thickBot="1">
      <c r="A58" s="40"/>
      <c r="B58" s="40"/>
      <c r="C58" s="40"/>
      <c r="D58" s="49"/>
      <c r="E58" s="252"/>
      <c r="F58" s="251"/>
      <c r="G58" s="253"/>
      <c r="H58" s="254"/>
      <c r="I58" s="254"/>
      <c r="J58" s="254"/>
      <c r="K58" s="254"/>
      <c r="L58" s="67"/>
      <c r="M58" s="68"/>
      <c r="N58" s="192"/>
      <c r="O58" s="187"/>
    </row>
    <row r="59" spans="1:15" s="2" customFormat="1" ht="7.95" customHeight="1" thickTop="1">
      <c r="A59" s="7"/>
      <c r="B59" s="7"/>
      <c r="C59" s="5"/>
      <c r="D59" s="72"/>
      <c r="E59" s="247"/>
      <c r="F59" s="73"/>
      <c r="G59" s="248"/>
      <c r="H59" s="75"/>
      <c r="I59" s="75"/>
      <c r="J59" s="75"/>
      <c r="K59" s="75"/>
      <c r="L59" s="74"/>
      <c r="M59" s="76"/>
      <c r="N59" s="74"/>
      <c r="O59" s="6"/>
    </row>
    <row r="60" spans="1:15" s="2" customFormat="1" ht="7.95" customHeight="1" thickBot="1">
      <c r="A60" s="7"/>
      <c r="C60" s="77"/>
      <c r="D60" s="78"/>
      <c r="E60" s="79"/>
      <c r="F60" s="79"/>
      <c r="G60" s="249"/>
      <c r="H60" s="81"/>
      <c r="I60" s="81"/>
      <c r="J60" s="81"/>
      <c r="K60" s="81"/>
      <c r="L60" s="241"/>
      <c r="M60" s="82"/>
      <c r="N60" s="80"/>
      <c r="O60" s="6"/>
    </row>
    <row r="61" spans="1:15" s="2" customFormat="1" ht="15" customHeight="1" thickTop="1">
      <c r="A61" s="7"/>
      <c r="B61" s="7"/>
      <c r="C61" s="83"/>
      <c r="D61" s="84"/>
      <c r="E61" s="85"/>
      <c r="F61" s="86"/>
      <c r="G61" s="250"/>
      <c r="H61" s="87"/>
      <c r="I61" s="87"/>
      <c r="J61" s="87"/>
      <c r="K61" s="87"/>
      <c r="L61" s="88"/>
      <c r="M61" s="76"/>
      <c r="N61" s="152"/>
      <c r="O61" s="178"/>
    </row>
    <row r="62" spans="1:15" s="48" customFormat="1" ht="16.05" customHeight="1">
      <c r="A62" s="40"/>
      <c r="B62" s="40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21136</v>
      </c>
      <c r="J62" s="277"/>
      <c r="K62" s="277">
        <f>K57</f>
        <v>60130</v>
      </c>
      <c r="L62" s="67"/>
      <c r="M62" s="33" t="s">
        <v>8</v>
      </c>
      <c r="N62" s="259">
        <f>N57</f>
        <v>720</v>
      </c>
      <c r="O62" s="184"/>
    </row>
    <row r="63" spans="1:15" s="27" customFormat="1" ht="16.95" customHeight="1">
      <c r="A63" s="18"/>
      <c r="B63" s="18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54"/>
      <c r="M63" s="57"/>
      <c r="N63" s="154"/>
      <c r="O63" s="185"/>
    </row>
    <row r="64" spans="1:15" s="48" customFormat="1" ht="16.95" customHeight="1">
      <c r="A64" s="40"/>
      <c r="B64" s="40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674</v>
      </c>
      <c r="J64" s="44"/>
      <c r="K64" s="163">
        <v>3250</v>
      </c>
      <c r="L64" s="26"/>
      <c r="M64" s="195"/>
      <c r="N64" s="172">
        <f t="shared" ref="N64:N75" si="3">K64-G64</f>
        <v>0</v>
      </c>
      <c r="O64" s="184"/>
    </row>
    <row r="65" spans="1:15" s="48" customFormat="1" ht="16.95" customHeight="1">
      <c r="A65" s="40"/>
      <c r="B65" s="40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12"/>
      <c r="M65" s="165"/>
      <c r="N65" s="172">
        <f t="shared" si="3"/>
        <v>0</v>
      </c>
      <c r="O65" s="184"/>
    </row>
    <row r="66" spans="1:15" s="48" customFormat="1" ht="16.95" customHeight="1">
      <c r="A66" s="40"/>
      <c r="B66" s="40"/>
      <c r="C66" s="40"/>
      <c r="D66" s="41">
        <v>4303</v>
      </c>
      <c r="E66" s="42" t="s">
        <v>52</v>
      </c>
      <c r="F66" s="43"/>
      <c r="G66" s="269">
        <v>385</v>
      </c>
      <c r="H66" s="44"/>
      <c r="I66" s="45"/>
      <c r="J66" s="44"/>
      <c r="K66" s="163">
        <v>385</v>
      </c>
      <c r="L66" s="12"/>
      <c r="M66" s="58"/>
      <c r="N66" s="172">
        <f t="shared" si="3"/>
        <v>0</v>
      </c>
      <c r="O66" s="184"/>
    </row>
    <row r="67" spans="1:15" s="48" customFormat="1" ht="16.95" customHeight="1">
      <c r="A67" s="40"/>
      <c r="B67" s="40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333">
        <v>1000</v>
      </c>
      <c r="L67" s="12"/>
      <c r="M67" s="328" t="s">
        <v>137</v>
      </c>
      <c r="N67" s="172">
        <f t="shared" si="3"/>
        <v>250</v>
      </c>
      <c r="O67" s="184"/>
    </row>
    <row r="68" spans="1:15" s="48" customFormat="1" ht="16.95" customHeight="1">
      <c r="A68" s="40"/>
      <c r="B68" s="40"/>
      <c r="C68" s="40"/>
      <c r="D68" s="41">
        <v>4305</v>
      </c>
      <c r="E68" s="42" t="s">
        <v>54</v>
      </c>
      <c r="F68" s="43"/>
      <c r="G68" s="270">
        <v>85</v>
      </c>
      <c r="H68" s="44"/>
      <c r="I68" s="44"/>
      <c r="J68" s="44"/>
      <c r="K68" s="164">
        <v>85</v>
      </c>
      <c r="L68" s="12"/>
      <c r="M68" s="327"/>
      <c r="N68" s="173">
        <f t="shared" si="3"/>
        <v>0</v>
      </c>
      <c r="O68" s="184"/>
    </row>
    <row r="69" spans="1:15" s="48" customFormat="1" ht="16.95" customHeight="1">
      <c r="A69" s="40"/>
      <c r="B69" s="40"/>
      <c r="C69" s="40"/>
      <c r="D69" s="267" t="s">
        <v>33</v>
      </c>
      <c r="E69" s="274" t="s">
        <v>101</v>
      </c>
      <c r="F69" s="43"/>
      <c r="G69" s="269">
        <v>4500</v>
      </c>
      <c r="H69" s="44"/>
      <c r="I69" s="159">
        <v>100</v>
      </c>
      <c r="J69" s="44"/>
      <c r="K69" s="164">
        <v>4500</v>
      </c>
      <c r="L69" s="12"/>
      <c r="M69" s="58"/>
      <c r="N69" s="173">
        <f t="shared" si="3"/>
        <v>0</v>
      </c>
      <c r="O69" s="184"/>
    </row>
    <row r="70" spans="1:15" s="48" customFormat="1" ht="16.05" customHeight="1">
      <c r="A70" s="40"/>
      <c r="B70" s="40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12"/>
      <c r="M70" s="58"/>
      <c r="N70" s="172">
        <f t="shared" si="3"/>
        <v>0</v>
      </c>
      <c r="O70" s="184"/>
    </row>
    <row r="71" spans="1:15" s="48" customFormat="1" ht="16.95" customHeight="1">
      <c r="A71" s="40"/>
      <c r="B71" s="40"/>
      <c r="C71" s="40"/>
      <c r="D71" s="41">
        <v>4308</v>
      </c>
      <c r="E71" s="42" t="s">
        <v>56</v>
      </c>
      <c r="F71" s="43"/>
      <c r="G71" s="269">
        <v>3500</v>
      </c>
      <c r="H71" s="44"/>
      <c r="I71" s="45"/>
      <c r="J71" s="44"/>
      <c r="K71" s="163">
        <v>3500</v>
      </c>
      <c r="L71" s="12"/>
      <c r="M71" s="58"/>
      <c r="N71" s="172">
        <f t="shared" si="3"/>
        <v>0</v>
      </c>
      <c r="O71" s="184"/>
    </row>
    <row r="72" spans="1:15" s="48" customFormat="1" ht="16.95" customHeight="1">
      <c r="A72" s="40"/>
      <c r="B72" s="40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163">
        <v>300</v>
      </c>
      <c r="L72" s="12"/>
      <c r="M72" s="58"/>
      <c r="N72" s="172">
        <f t="shared" si="3"/>
        <v>0</v>
      </c>
      <c r="O72" s="184"/>
    </row>
    <row r="73" spans="1:15" s="48" customFormat="1" ht="16.95" customHeight="1">
      <c r="A73" s="40"/>
      <c r="B73" s="40"/>
      <c r="C73" s="40"/>
      <c r="D73" s="41">
        <v>4310</v>
      </c>
      <c r="E73" s="42" t="s">
        <v>57</v>
      </c>
      <c r="F73" s="43"/>
      <c r="G73" s="269">
        <v>250</v>
      </c>
      <c r="H73" s="44"/>
      <c r="I73" s="45"/>
      <c r="J73" s="44"/>
      <c r="K73" s="163">
        <v>250</v>
      </c>
      <c r="L73" s="12"/>
      <c r="M73" s="165"/>
      <c r="N73" s="172">
        <f t="shared" si="3"/>
        <v>0</v>
      </c>
      <c r="O73" s="184"/>
    </row>
    <row r="74" spans="1:15" s="48" customFormat="1" ht="16.95" customHeight="1">
      <c r="A74" s="40"/>
      <c r="B74" s="40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1000</v>
      </c>
      <c r="L74" s="171"/>
      <c r="M74" s="328"/>
      <c r="N74" s="172">
        <f t="shared" si="3"/>
        <v>0</v>
      </c>
      <c r="O74" s="184"/>
    </row>
    <row r="75" spans="1:15" s="48" customFormat="1" ht="16.95" customHeight="1">
      <c r="A75" s="40"/>
      <c r="B75" s="40"/>
      <c r="C75" s="40"/>
      <c r="D75" s="275" t="s">
        <v>103</v>
      </c>
      <c r="E75" s="278" t="s">
        <v>104</v>
      </c>
      <c r="F75" s="43"/>
      <c r="G75" s="270">
        <v>650</v>
      </c>
      <c r="H75" s="44"/>
      <c r="I75" s="45"/>
      <c r="J75" s="44"/>
      <c r="K75" s="163">
        <v>650</v>
      </c>
      <c r="L75" s="171"/>
      <c r="M75" s="58"/>
      <c r="N75" s="176">
        <f t="shared" si="3"/>
        <v>0</v>
      </c>
      <c r="O75" s="184"/>
    </row>
    <row r="76" spans="1:15" s="48" customFormat="1" ht="16.95" customHeight="1">
      <c r="A76" s="40"/>
      <c r="B76" s="40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1774</v>
      </c>
      <c r="J76" s="44"/>
      <c r="K76" s="53">
        <f>SUM(K64:K75)</f>
        <v>15580</v>
      </c>
      <c r="L76" s="12"/>
      <c r="M76" s="55"/>
      <c r="N76" s="53">
        <f>SUM(N64:N75)</f>
        <v>250</v>
      </c>
      <c r="O76" s="184"/>
    </row>
    <row r="77" spans="1:15" s="48" customFormat="1" ht="16.95" customHeight="1">
      <c r="A77" s="40"/>
      <c r="B77" s="40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12"/>
      <c r="M77" s="55"/>
      <c r="N77" s="52"/>
      <c r="O77" s="184"/>
    </row>
    <row r="78" spans="1:15" s="48" customFormat="1" ht="16.95" customHeight="1">
      <c r="A78" s="40"/>
      <c r="B78" s="40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269">
        <v>65000</v>
      </c>
      <c r="L78" s="12"/>
      <c r="M78" s="55"/>
      <c r="N78" s="172">
        <f t="shared" ref="N78:N83" si="4">K78-G78</f>
        <v>0</v>
      </c>
      <c r="O78" s="184"/>
    </row>
    <row r="79" spans="1:15" s="48" customFormat="1" ht="16.95" customHeight="1">
      <c r="A79" s="40"/>
      <c r="B79" s="40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1274</v>
      </c>
      <c r="J79" s="44"/>
      <c r="K79" s="269">
        <v>5000</v>
      </c>
      <c r="L79" s="12"/>
      <c r="M79" s="55"/>
      <c r="N79" s="172">
        <f>K79-G79</f>
        <v>0</v>
      </c>
      <c r="O79" s="184"/>
    </row>
    <row r="80" spans="1:15" s="48" customFormat="1" ht="16.95" customHeight="1">
      <c r="A80" s="40"/>
      <c r="B80" s="40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269">
        <v>4650</v>
      </c>
      <c r="L80" s="12"/>
      <c r="M80" s="55"/>
      <c r="N80" s="172">
        <f t="shared" si="4"/>
        <v>0</v>
      </c>
      <c r="O80" s="184"/>
    </row>
    <row r="81" spans="1:15" s="48" customFormat="1" ht="16.95" customHeight="1">
      <c r="A81" s="40"/>
      <c r="B81" s="40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332">
        <v>3305</v>
      </c>
      <c r="L81" s="12"/>
      <c r="M81" s="330" t="s">
        <v>141</v>
      </c>
      <c r="N81" s="172">
        <f t="shared" si="4"/>
        <v>-295</v>
      </c>
      <c r="O81" s="184"/>
    </row>
    <row r="82" spans="1:15" s="48" customFormat="1" ht="16.95" customHeight="1">
      <c r="A82" s="40"/>
      <c r="B82" s="40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>
        <v>2</v>
      </c>
      <c r="J82" s="44"/>
      <c r="K82" s="269">
        <v>3000</v>
      </c>
      <c r="L82" s="12"/>
      <c r="M82" s="55"/>
      <c r="N82" s="172">
        <f t="shared" si="4"/>
        <v>0</v>
      </c>
      <c r="O82" s="184"/>
    </row>
    <row r="83" spans="1:15" s="48" customFormat="1" ht="16.95" customHeight="1">
      <c r="A83" s="40"/>
      <c r="B83" s="40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269">
        <v>4039.75</v>
      </c>
      <c r="L83" s="12"/>
      <c r="M83" s="55"/>
      <c r="N83" s="172">
        <f t="shared" si="4"/>
        <v>0</v>
      </c>
      <c r="O83" s="184"/>
    </row>
    <row r="84" spans="1:15" s="48" customFormat="1" ht="10.050000000000001" customHeight="1">
      <c r="A84" s="40"/>
      <c r="B84" s="40"/>
      <c r="C84" s="40"/>
      <c r="D84" s="104"/>
      <c r="E84" s="216"/>
      <c r="F84" s="43"/>
      <c r="G84" s="279"/>
      <c r="H84" s="52"/>
      <c r="I84" s="52"/>
      <c r="J84" s="44"/>
      <c r="K84" s="52"/>
      <c r="L84" s="12"/>
      <c r="M84" s="55"/>
      <c r="N84" s="52"/>
      <c r="O84" s="184"/>
    </row>
    <row r="85" spans="1:15" s="48" customFormat="1" ht="16.95" customHeight="1">
      <c r="A85" s="40"/>
      <c r="B85" s="40"/>
      <c r="C85" s="40"/>
      <c r="D85" s="104"/>
      <c r="E85" s="216"/>
      <c r="F85" s="43"/>
      <c r="G85" s="276">
        <f t="shared" ref="G85" si="5">SUM(G78:G84)</f>
        <v>85289.75</v>
      </c>
      <c r="H85" s="52"/>
      <c r="I85" s="276">
        <f>SUM(I78:I84)</f>
        <v>4581</v>
      </c>
      <c r="J85" s="44"/>
      <c r="K85" s="276">
        <f>SUM(K78:K84)</f>
        <v>84994.75</v>
      </c>
      <c r="L85" s="12"/>
      <c r="M85" s="55"/>
      <c r="N85" s="53">
        <f>SUM(N78:N84)</f>
        <v>-295</v>
      </c>
      <c r="O85" s="184"/>
    </row>
    <row r="86" spans="1:15" s="48" customFormat="1" ht="4.95" customHeight="1">
      <c r="A86" s="40"/>
      <c r="B86" s="40"/>
      <c r="C86" s="40"/>
      <c r="D86" s="49"/>
      <c r="E86" s="91"/>
      <c r="F86" s="43"/>
      <c r="G86" s="153"/>
      <c r="H86" s="52"/>
      <c r="I86" s="52"/>
      <c r="J86" s="52"/>
      <c r="K86" s="52"/>
      <c r="L86" s="54"/>
      <c r="M86" s="55"/>
      <c r="N86" s="52"/>
      <c r="O86" s="184"/>
    </row>
    <row r="87" spans="1:15" s="48" customFormat="1" ht="16.95" customHeight="1">
      <c r="A87" s="40"/>
      <c r="B87" s="40"/>
      <c r="C87" s="40"/>
      <c r="D87" s="267">
        <v>4800</v>
      </c>
      <c r="E87" s="268" t="s">
        <v>73</v>
      </c>
      <c r="F87" s="43"/>
      <c r="G87" s="238">
        <v>500</v>
      </c>
      <c r="H87" s="44"/>
      <c r="I87" s="239"/>
      <c r="J87" s="44"/>
      <c r="K87" s="240">
        <v>500</v>
      </c>
      <c r="L87" s="12"/>
      <c r="M87" s="196"/>
      <c r="N87" s="172">
        <f t="shared" ref="N87" si="6">K87-G87</f>
        <v>0</v>
      </c>
      <c r="O87" s="184"/>
    </row>
    <row r="88" spans="1:15" s="2" customFormat="1" ht="4.95" customHeight="1" thickBot="1">
      <c r="A88" s="7"/>
      <c r="B88" s="7"/>
      <c r="C88" s="7"/>
      <c r="D88" s="283"/>
      <c r="E88" s="284"/>
      <c r="F88" s="15"/>
      <c r="G88" s="12"/>
      <c r="H88" s="12"/>
      <c r="I88" s="12"/>
      <c r="J88" s="12"/>
      <c r="K88" s="12"/>
      <c r="L88" s="13"/>
      <c r="M88" s="57"/>
      <c r="N88" s="194"/>
      <c r="O88" s="180"/>
    </row>
    <row r="89" spans="1:15" s="2" customFormat="1" ht="16.95" customHeight="1" thickBot="1">
      <c r="A89" s="7"/>
      <c r="B89" s="7"/>
      <c r="C89" s="7"/>
      <c r="D89" s="92"/>
      <c r="E89" s="93" t="s">
        <v>58</v>
      </c>
      <c r="F89" s="70"/>
      <c r="G89" s="94">
        <f>SUM(G87+G85+G76+G56+G52+G39+G33+G12)</f>
        <v>160529.75</v>
      </c>
      <c r="H89" s="54"/>
      <c r="I89" s="95">
        <f>SUM(I87+I85+I76+I56+I52+I39+I33+I12)</f>
        <v>27491</v>
      </c>
      <c r="J89" s="12"/>
      <c r="K89" s="95">
        <f>SUM(K87+K85+K76+K56+K52+K39+K33+K12)</f>
        <v>161204.75</v>
      </c>
      <c r="L89" s="13"/>
      <c r="M89" s="96"/>
      <c r="N89" s="95">
        <f>SUM(N87+N85+N76+N56+N52+N39+N33+N12)</f>
        <v>675</v>
      </c>
      <c r="O89" s="180"/>
    </row>
    <row r="90" spans="1:15" s="2" customFormat="1" ht="4.95" customHeight="1" thickBot="1">
      <c r="A90" s="7"/>
      <c r="B90" s="7"/>
      <c r="C90" s="97"/>
      <c r="D90" s="78"/>
      <c r="E90" s="79"/>
      <c r="F90" s="79"/>
      <c r="G90" s="98"/>
      <c r="H90" s="98"/>
      <c r="I90" s="98"/>
      <c r="J90" s="98"/>
      <c r="K90" s="98"/>
      <c r="L90" s="67"/>
      <c r="M90" s="82"/>
      <c r="N90" s="208"/>
      <c r="O90" s="193"/>
    </row>
    <row r="91" spans="1:15" s="2" customFormat="1" ht="15" customHeight="1" thickTop="1" thickBot="1">
      <c r="C91" s="5"/>
      <c r="D91" s="73"/>
      <c r="E91" s="73"/>
      <c r="F91" s="73"/>
      <c r="G91" s="103"/>
      <c r="H91" s="103"/>
      <c r="I91" s="103"/>
      <c r="J91" s="103"/>
      <c r="K91" s="103"/>
      <c r="L91" s="123"/>
      <c r="M91" s="124"/>
      <c r="N91" s="179"/>
      <c r="O91" s="6"/>
    </row>
    <row r="92" spans="1:15" s="2" customFormat="1" ht="4.95" customHeight="1" thickTop="1">
      <c r="C92" s="99"/>
      <c r="D92" s="100"/>
      <c r="E92" s="101"/>
      <c r="F92" s="73"/>
      <c r="G92" s="102"/>
      <c r="H92" s="103"/>
      <c r="I92" s="103"/>
      <c r="J92" s="103"/>
      <c r="K92" s="102"/>
      <c r="L92" s="103"/>
      <c r="M92" s="76"/>
      <c r="N92" s="311"/>
      <c r="O92" s="178"/>
    </row>
    <row r="93" spans="1:15" s="27" customFormat="1" ht="16.95" customHeight="1">
      <c r="C93" s="18"/>
      <c r="D93" s="19"/>
      <c r="E93" s="20"/>
      <c r="F93" s="21"/>
      <c r="G93" s="24" t="s">
        <v>1</v>
      </c>
      <c r="H93" s="22"/>
      <c r="I93" s="204" t="s">
        <v>2</v>
      </c>
      <c r="J93" s="22"/>
      <c r="K93" s="160" t="s">
        <v>3</v>
      </c>
      <c r="L93" s="13"/>
      <c r="M93" s="200"/>
      <c r="N93" s="31"/>
      <c r="O93" s="185"/>
    </row>
    <row r="94" spans="1:15" s="27" customFormat="1" ht="16.95" customHeight="1">
      <c r="C94" s="18"/>
      <c r="D94" s="29" t="s">
        <v>4</v>
      </c>
      <c r="E94" s="30" t="s">
        <v>59</v>
      </c>
      <c r="F94" s="22"/>
      <c r="G94" s="32" t="s">
        <v>6</v>
      </c>
      <c r="H94" s="22"/>
      <c r="I94" s="205" t="s">
        <v>84</v>
      </c>
      <c r="J94" s="22"/>
      <c r="K94" s="161" t="s">
        <v>7</v>
      </c>
      <c r="L94" s="25"/>
      <c r="M94" s="201"/>
      <c r="N94" s="31" t="s">
        <v>85</v>
      </c>
      <c r="O94" s="185"/>
    </row>
    <row r="95" spans="1:15" s="27" customFormat="1" ht="16.95" customHeight="1">
      <c r="C95" s="18"/>
      <c r="D95" s="34"/>
      <c r="E95" s="35"/>
      <c r="F95" s="21"/>
      <c r="G95" s="36" t="s">
        <v>91</v>
      </c>
      <c r="H95" s="22"/>
      <c r="I95" s="206" t="s">
        <v>92</v>
      </c>
      <c r="J95" s="22"/>
      <c r="K95" s="162" t="s">
        <v>91</v>
      </c>
      <c r="L95" s="25"/>
      <c r="M95" s="200"/>
      <c r="N95" s="174"/>
      <c r="O95" s="185"/>
    </row>
    <row r="96" spans="1:15" s="48" customFormat="1" ht="10.050000000000001" customHeight="1">
      <c r="C96" s="40"/>
      <c r="D96" s="49"/>
      <c r="E96" s="50"/>
      <c r="F96" s="43"/>
      <c r="G96" s="159"/>
      <c r="H96" s="44"/>
      <c r="I96" s="44"/>
      <c r="J96" s="44"/>
      <c r="K96" s="44"/>
      <c r="L96" s="25"/>
      <c r="M96" s="55"/>
      <c r="N96" s="198"/>
      <c r="O96" s="184"/>
    </row>
    <row r="97" spans="1:15" s="48" customFormat="1" ht="16.95" customHeight="1">
      <c r="C97" s="40"/>
      <c r="D97" s="280">
        <v>1076</v>
      </c>
      <c r="E97" s="268" t="s">
        <v>111</v>
      </c>
      <c r="F97" s="104"/>
      <c r="G97" s="269">
        <v>93000</v>
      </c>
      <c r="H97" s="44"/>
      <c r="I97" s="45">
        <v>46500</v>
      </c>
      <c r="J97" s="44"/>
      <c r="K97" s="163">
        <v>93000</v>
      </c>
      <c r="L97" s="12" t="s">
        <v>25</v>
      </c>
      <c r="M97" s="47"/>
      <c r="N97" s="172">
        <f t="shared" ref="N97:N104" si="7">K97-G97</f>
        <v>0</v>
      </c>
      <c r="O97" s="184"/>
    </row>
    <row r="98" spans="1:15" s="48" customFormat="1" ht="16.95" customHeight="1">
      <c r="C98" s="40"/>
      <c r="D98" s="275"/>
      <c r="E98" s="274" t="s">
        <v>112</v>
      </c>
      <c r="F98" s="104"/>
      <c r="G98" s="269">
        <v>65000</v>
      </c>
      <c r="H98" s="44"/>
      <c r="I98" s="45">
        <v>0</v>
      </c>
      <c r="J98" s="44"/>
      <c r="K98" s="163">
        <v>65000</v>
      </c>
      <c r="L98" s="12"/>
      <c r="M98" s="58"/>
      <c r="N98" s="172">
        <f t="shared" si="7"/>
        <v>0</v>
      </c>
      <c r="O98" s="184"/>
    </row>
    <row r="99" spans="1:15" s="48" customFormat="1" ht="16.95" customHeight="1">
      <c r="C99" s="40"/>
      <c r="D99" s="275">
        <v>1000</v>
      </c>
      <c r="E99" s="268" t="s">
        <v>113</v>
      </c>
      <c r="F99" s="104"/>
      <c r="G99" s="269">
        <v>0</v>
      </c>
      <c r="H99" s="44"/>
      <c r="I99" s="45">
        <v>0</v>
      </c>
      <c r="J99" s="44"/>
      <c r="K99" s="163">
        <v>0</v>
      </c>
      <c r="L99" s="12"/>
      <c r="M99" s="58"/>
      <c r="N99" s="172">
        <f t="shared" si="7"/>
        <v>0</v>
      </c>
      <c r="O99" s="184"/>
    </row>
    <row r="100" spans="1:15" s="48" customFormat="1" ht="16.95" customHeight="1">
      <c r="C100" s="40"/>
      <c r="D100" s="281">
        <v>1078</v>
      </c>
      <c r="E100" s="268" t="s">
        <v>114</v>
      </c>
      <c r="F100" s="104"/>
      <c r="G100" s="269">
        <v>0</v>
      </c>
      <c r="H100" s="44"/>
      <c r="I100" s="45">
        <v>250</v>
      </c>
      <c r="J100" s="44"/>
      <c r="K100" s="333">
        <v>250</v>
      </c>
      <c r="L100" s="12"/>
      <c r="M100" s="58"/>
      <c r="N100" s="172">
        <f t="shared" si="7"/>
        <v>250</v>
      </c>
      <c r="O100" s="184"/>
    </row>
    <row r="101" spans="1:15" s="48" customFormat="1" ht="16.95" customHeight="1">
      <c r="C101" s="40"/>
      <c r="D101" s="281">
        <v>1080</v>
      </c>
      <c r="E101" s="268" t="s">
        <v>60</v>
      </c>
      <c r="F101" s="104"/>
      <c r="G101" s="269">
        <v>0</v>
      </c>
      <c r="H101" s="44"/>
      <c r="I101" s="45">
        <v>0</v>
      </c>
      <c r="J101" s="44"/>
      <c r="K101" s="163">
        <v>0</v>
      </c>
      <c r="L101" s="12"/>
      <c r="M101" s="58"/>
      <c r="N101" s="172">
        <f t="shared" si="7"/>
        <v>0</v>
      </c>
      <c r="O101" s="184"/>
    </row>
    <row r="102" spans="1:15" s="48" customFormat="1" ht="16.95" customHeight="1">
      <c r="C102" s="40"/>
      <c r="D102" s="281">
        <v>1081</v>
      </c>
      <c r="E102" s="282" t="s">
        <v>61</v>
      </c>
      <c r="F102" s="104"/>
      <c r="G102" s="269">
        <v>0</v>
      </c>
      <c r="H102" s="44"/>
      <c r="I102" s="45">
        <v>0</v>
      </c>
      <c r="J102" s="44"/>
      <c r="K102" s="163">
        <v>0</v>
      </c>
      <c r="L102" s="12"/>
      <c r="M102" s="58"/>
      <c r="N102" s="172">
        <f t="shared" si="7"/>
        <v>0</v>
      </c>
      <c r="O102" s="184"/>
    </row>
    <row r="103" spans="1:15" s="48" customFormat="1" ht="16.95" customHeight="1">
      <c r="C103" s="40"/>
      <c r="D103" s="267">
        <v>1092</v>
      </c>
      <c r="E103" s="274" t="s">
        <v>115</v>
      </c>
      <c r="F103" s="104"/>
      <c r="G103" s="269">
        <v>2000</v>
      </c>
      <c r="H103" s="44"/>
      <c r="I103" s="45">
        <v>0</v>
      </c>
      <c r="J103" s="44"/>
      <c r="K103" s="333">
        <v>2623</v>
      </c>
      <c r="L103" s="12"/>
      <c r="M103" s="327" t="s">
        <v>140</v>
      </c>
      <c r="N103" s="172">
        <f t="shared" si="7"/>
        <v>623</v>
      </c>
      <c r="O103" s="184"/>
    </row>
    <row r="104" spans="1:15" s="48" customFormat="1" ht="16.95" customHeight="1" thickBot="1">
      <c r="C104" s="40"/>
      <c r="D104" s="267">
        <v>1093</v>
      </c>
      <c r="E104" s="268" t="s">
        <v>62</v>
      </c>
      <c r="F104" s="104"/>
      <c r="G104" s="269">
        <v>10</v>
      </c>
      <c r="H104" s="44"/>
      <c r="I104" s="45">
        <v>0</v>
      </c>
      <c r="J104" s="44"/>
      <c r="K104" s="163">
        <v>10</v>
      </c>
      <c r="L104" s="12"/>
      <c r="M104" s="58"/>
      <c r="N104" s="172">
        <f t="shared" si="7"/>
        <v>0</v>
      </c>
      <c r="O104" s="184"/>
    </row>
    <row r="105" spans="1:15" s="48" customFormat="1" ht="16.95" customHeight="1" thickTop="1" thickBot="1">
      <c r="C105" s="40"/>
      <c r="D105" s="107"/>
      <c r="E105" s="108" t="s">
        <v>63</v>
      </c>
      <c r="F105" s="71"/>
      <c r="G105" s="109">
        <f>SUM(G97:G104)</f>
        <v>160010</v>
      </c>
      <c r="H105" s="54"/>
      <c r="I105" s="110">
        <f>SUM(I97:I104)</f>
        <v>46750</v>
      </c>
      <c r="J105" s="12"/>
      <c r="K105" s="110">
        <f>SUM(K97:K104)</f>
        <v>160883</v>
      </c>
      <c r="L105" s="12"/>
      <c r="M105" s="55"/>
      <c r="N105" s="209">
        <f>SUM(N96:N104)</f>
        <v>873</v>
      </c>
      <c r="O105" s="184"/>
    </row>
    <row r="106" spans="1:15" s="48" customFormat="1" ht="10.050000000000001" customHeight="1" thickTop="1" thickBot="1">
      <c r="C106" s="40"/>
      <c r="D106" s="69"/>
      <c r="E106" s="71"/>
      <c r="F106" s="71"/>
      <c r="G106" s="12"/>
      <c r="H106" s="12"/>
      <c r="I106" s="12"/>
      <c r="J106" s="12"/>
      <c r="K106" s="12"/>
      <c r="L106" s="12"/>
      <c r="M106" s="55"/>
      <c r="N106" s="189"/>
      <c r="O106" s="184"/>
    </row>
    <row r="107" spans="1:15" s="48" customFormat="1" ht="16.95" customHeight="1" thickTop="1" thickBot="1">
      <c r="C107" s="40"/>
      <c r="D107" s="69"/>
      <c r="E107" s="111" t="s">
        <v>64</v>
      </c>
      <c r="F107" s="71"/>
      <c r="G107" s="202">
        <f>G105-G89</f>
        <v>-519.75</v>
      </c>
      <c r="H107" s="113"/>
      <c r="I107" s="114">
        <f>I105-I89</f>
        <v>19259</v>
      </c>
      <c r="J107" s="12"/>
      <c r="K107" s="112">
        <f>K105-K89</f>
        <v>-321.75</v>
      </c>
      <c r="L107" s="12"/>
      <c r="M107" s="54" t="s">
        <v>86</v>
      </c>
      <c r="N107" s="190">
        <f>N105-N89</f>
        <v>198</v>
      </c>
      <c r="O107" s="184"/>
    </row>
    <row r="108" spans="1:15" s="115" customFormat="1" ht="16.95" customHeight="1" thickTop="1" thickBot="1">
      <c r="C108" s="116"/>
      <c r="D108" s="117"/>
      <c r="E108" s="118" t="s">
        <v>87</v>
      </c>
      <c r="F108" s="119"/>
      <c r="G108" s="120">
        <f>G107/G105</f>
        <v>-3.2482344853446659E-3</v>
      </c>
      <c r="H108" s="120"/>
      <c r="I108" s="120"/>
      <c r="J108" s="121"/>
      <c r="K108" s="120">
        <f>K107/K105</f>
        <v>-1.999900548846056E-3</v>
      </c>
      <c r="L108" s="12"/>
      <c r="M108" s="122"/>
      <c r="N108" s="191"/>
      <c r="O108" s="197"/>
    </row>
    <row r="109" spans="1:15" s="2" customFormat="1" ht="33.75" customHeight="1" thickTop="1" thickBot="1">
      <c r="C109" s="5"/>
      <c r="D109" s="73"/>
      <c r="E109" s="73"/>
      <c r="F109" s="73"/>
      <c r="G109" s="103"/>
      <c r="H109" s="103"/>
      <c r="I109" s="103"/>
      <c r="J109" s="103"/>
      <c r="K109" s="103"/>
      <c r="L109" s="124"/>
      <c r="M109" s="124"/>
      <c r="N109" s="179"/>
      <c r="O109" s="6"/>
    </row>
    <row r="110" spans="1:15" s="2" customFormat="1" ht="4.95" customHeight="1" thickTop="1">
      <c r="A110" s="27"/>
      <c r="B110" s="27"/>
      <c r="C110" s="224"/>
      <c r="D110" s="225"/>
      <c r="E110" s="225"/>
      <c r="F110" s="225"/>
      <c r="G110" s="226"/>
      <c r="H110" s="226"/>
      <c r="I110" s="226"/>
      <c r="J110" s="226"/>
      <c r="K110" s="226"/>
      <c r="L110" s="227"/>
      <c r="M110" s="226"/>
      <c r="N110" s="319"/>
      <c r="O110" s="320"/>
    </row>
    <row r="111" spans="1:15" s="27" customFormat="1" ht="16.95" customHeight="1">
      <c r="C111" s="228"/>
      <c r="D111" s="19"/>
      <c r="E111" s="125"/>
      <c r="F111" s="126"/>
      <c r="G111" s="128" t="s">
        <v>2</v>
      </c>
      <c r="H111" s="127"/>
      <c r="I111" s="308" t="s">
        <v>130</v>
      </c>
      <c r="J111" s="212"/>
      <c r="K111" s="160" t="s">
        <v>7</v>
      </c>
      <c r="L111" s="213"/>
      <c r="M111" s="312" t="s">
        <v>89</v>
      </c>
      <c r="N111" s="309" t="s">
        <v>131</v>
      </c>
      <c r="O111" s="321"/>
    </row>
    <row r="112" spans="1:15" s="27" customFormat="1" ht="16.95" customHeight="1">
      <c r="C112" s="228"/>
      <c r="D112" s="29"/>
      <c r="E112" s="214" t="s">
        <v>65</v>
      </c>
      <c r="F112" s="22"/>
      <c r="G112" s="129" t="s">
        <v>66</v>
      </c>
      <c r="H112" s="22"/>
      <c r="I112" s="265" t="s">
        <v>66</v>
      </c>
      <c r="J112" s="212"/>
      <c r="K112" s="161" t="s">
        <v>66</v>
      </c>
      <c r="L112" s="215"/>
      <c r="M112" s="313" t="s">
        <v>79</v>
      </c>
      <c r="N112" s="31" t="s">
        <v>66</v>
      </c>
      <c r="O112" s="321"/>
    </row>
    <row r="113" spans="3:15" s="27" customFormat="1" ht="16.95" customHeight="1">
      <c r="C113" s="228"/>
      <c r="D113" s="34"/>
      <c r="E113" s="35"/>
      <c r="F113" s="21"/>
      <c r="G113" s="130" t="s">
        <v>88</v>
      </c>
      <c r="H113" s="22"/>
      <c r="I113" s="306" t="s">
        <v>128</v>
      </c>
      <c r="J113" s="212"/>
      <c r="K113" s="307" t="s">
        <v>129</v>
      </c>
      <c r="L113" s="215"/>
      <c r="M113" s="212"/>
      <c r="N113" s="310" t="s">
        <v>129</v>
      </c>
      <c r="O113" s="321"/>
    </row>
    <row r="114" spans="3:15" s="48" customFormat="1" ht="10.050000000000001" customHeight="1">
      <c r="C114" s="40"/>
      <c r="D114" s="237"/>
      <c r="E114" s="216"/>
      <c r="F114" s="216"/>
      <c r="G114" s="210"/>
      <c r="H114" s="217"/>
      <c r="I114" s="217"/>
      <c r="J114" s="217"/>
      <c r="K114" s="217"/>
      <c r="L114" s="25"/>
      <c r="M114" s="212"/>
      <c r="N114" s="322"/>
      <c r="O114" s="323"/>
    </row>
    <row r="115" spans="3:15" s="131" customFormat="1" ht="4.95" customHeight="1">
      <c r="C115" s="230"/>
      <c r="D115" s="132"/>
      <c r="E115" s="133"/>
      <c r="F115" s="43"/>
      <c r="G115" s="134"/>
      <c r="H115" s="135"/>
      <c r="I115" s="134"/>
      <c r="J115" s="218"/>
      <c r="K115" s="134"/>
      <c r="L115" s="217"/>
      <c r="M115" s="212"/>
      <c r="N115" s="261"/>
      <c r="O115" s="323"/>
    </row>
    <row r="116" spans="3:15" s="131" customFormat="1" ht="16.95" customHeight="1">
      <c r="C116" s="230"/>
      <c r="D116" s="136"/>
      <c r="E116" s="42" t="s">
        <v>67</v>
      </c>
      <c r="F116" s="43"/>
      <c r="G116" s="279">
        <v>4772</v>
      </c>
      <c r="H116" s="135"/>
      <c r="I116" s="137">
        <v>980.26</v>
      </c>
      <c r="J116" s="218"/>
      <c r="K116" s="279">
        <v>980.26</v>
      </c>
      <c r="L116" s="219"/>
      <c r="M116" s="314"/>
      <c r="N116" s="172">
        <f>K116-I116</f>
        <v>0</v>
      </c>
      <c r="O116" s="323"/>
    </row>
    <row r="117" spans="3:15" s="131" customFormat="1" ht="16.95" customHeight="1">
      <c r="C117" s="230"/>
      <c r="D117" s="136"/>
      <c r="E117" s="138" t="s">
        <v>68</v>
      </c>
      <c r="F117" s="218"/>
      <c r="G117" s="296">
        <v>-3791.74</v>
      </c>
      <c r="H117" s="219"/>
      <c r="I117" s="137">
        <v>6554.25</v>
      </c>
      <c r="J117" s="218"/>
      <c r="K117" s="296">
        <f>26475.26+K107-K131-K138-K116</f>
        <v>6752.2499999999982</v>
      </c>
      <c r="L117" s="219"/>
      <c r="M117" s="139"/>
      <c r="N117" s="176">
        <f>K117-I117</f>
        <v>197.99999999999818</v>
      </c>
      <c r="O117" s="323"/>
    </row>
    <row r="118" spans="3:15" s="131" customFormat="1" ht="16.95" customHeight="1">
      <c r="C118" s="230"/>
      <c r="D118" s="136"/>
      <c r="E118" s="140" t="s">
        <v>69</v>
      </c>
      <c r="F118" s="218"/>
      <c r="G118" s="303">
        <f>SUM(G116:G117)</f>
        <v>980.26000000000022</v>
      </c>
      <c r="H118" s="220"/>
      <c r="I118" s="203">
        <v>7534.5099999999984</v>
      </c>
      <c r="J118" s="218"/>
      <c r="K118" s="303">
        <f>SUM(K116:K117)</f>
        <v>7732.5099999999984</v>
      </c>
      <c r="L118" s="218"/>
      <c r="M118" s="315"/>
      <c r="N118" s="262">
        <f>SUM(N116:N117)</f>
        <v>197.99999999999818</v>
      </c>
      <c r="O118" s="323"/>
    </row>
    <row r="119" spans="3:15" s="131" customFormat="1" ht="10.050000000000001" customHeight="1">
      <c r="C119" s="230"/>
      <c r="D119" s="136"/>
      <c r="E119" s="42"/>
      <c r="F119" s="43"/>
      <c r="G119" s="137"/>
      <c r="H119" s="135"/>
      <c r="I119" s="137"/>
      <c r="J119" s="218"/>
      <c r="K119" s="279"/>
      <c r="L119" s="218"/>
      <c r="M119" s="217"/>
      <c r="N119" s="155"/>
      <c r="O119" s="323"/>
    </row>
    <row r="120" spans="3:15" s="131" customFormat="1" ht="16.95" customHeight="1">
      <c r="C120" s="230"/>
      <c r="D120" s="286"/>
      <c r="E120" s="287" t="s">
        <v>116</v>
      </c>
      <c r="F120" s="43"/>
      <c r="G120" s="137"/>
      <c r="H120" s="135"/>
      <c r="I120" s="298"/>
      <c r="J120" s="218"/>
      <c r="K120" s="279"/>
      <c r="L120" s="219"/>
      <c r="M120" s="47"/>
      <c r="N120" s="155"/>
      <c r="O120" s="323"/>
    </row>
    <row r="121" spans="3:15" s="131" customFormat="1" ht="16.95" customHeight="1">
      <c r="C121" s="230"/>
      <c r="D121" s="286"/>
      <c r="E121" s="288" t="s">
        <v>70</v>
      </c>
      <c r="F121" s="43"/>
      <c r="G121" s="269">
        <v>500</v>
      </c>
      <c r="H121" s="135"/>
      <c r="I121" s="263">
        <v>0</v>
      </c>
      <c r="J121" s="218"/>
      <c r="K121" s="269">
        <v>0</v>
      </c>
      <c r="L121" s="219"/>
      <c r="M121" s="58"/>
      <c r="N121" s="172">
        <f t="shared" ref="N121:N129" si="8">K121-I121</f>
        <v>0</v>
      </c>
      <c r="O121" s="323"/>
    </row>
    <row r="122" spans="3:15" s="131" customFormat="1" ht="16.95" customHeight="1">
      <c r="C122" s="230"/>
      <c r="D122" s="286"/>
      <c r="E122" s="288" t="s">
        <v>71</v>
      </c>
      <c r="F122" s="43"/>
      <c r="G122" s="269">
        <v>4000</v>
      </c>
      <c r="H122" s="135"/>
      <c r="I122" s="263">
        <v>4000</v>
      </c>
      <c r="J122" s="218"/>
      <c r="K122" s="269">
        <v>4000</v>
      </c>
      <c r="L122" s="219"/>
      <c r="M122" s="58"/>
      <c r="N122" s="172">
        <f t="shared" si="8"/>
        <v>0</v>
      </c>
      <c r="O122" s="323"/>
    </row>
    <row r="123" spans="3:15" s="131" customFormat="1" ht="16.95" customHeight="1">
      <c r="C123" s="230"/>
      <c r="D123" s="286"/>
      <c r="E123" s="288" t="s">
        <v>72</v>
      </c>
      <c r="F123" s="43"/>
      <c r="G123" s="269">
        <v>5000</v>
      </c>
      <c r="H123" s="135"/>
      <c r="I123" s="263">
        <v>5000</v>
      </c>
      <c r="J123" s="218"/>
      <c r="K123" s="269">
        <v>5000</v>
      </c>
      <c r="L123" s="219"/>
      <c r="M123" s="58"/>
      <c r="N123" s="172">
        <f t="shared" si="8"/>
        <v>0</v>
      </c>
      <c r="O123" s="323"/>
    </row>
    <row r="124" spans="3:15" s="131" customFormat="1" ht="16.95" customHeight="1">
      <c r="C124" s="230"/>
      <c r="D124" s="286"/>
      <c r="E124" s="288" t="s">
        <v>73</v>
      </c>
      <c r="F124" s="104"/>
      <c r="G124" s="269">
        <v>0</v>
      </c>
      <c r="H124" s="135"/>
      <c r="I124" s="263">
        <v>500</v>
      </c>
      <c r="J124" s="218"/>
      <c r="K124" s="269">
        <v>500</v>
      </c>
      <c r="L124" s="219"/>
      <c r="M124" s="58"/>
      <c r="N124" s="172">
        <f t="shared" si="8"/>
        <v>0</v>
      </c>
      <c r="O124" s="323"/>
    </row>
    <row r="125" spans="3:15" s="131" customFormat="1" ht="16.95" customHeight="1">
      <c r="C125" s="230"/>
      <c r="D125" s="289"/>
      <c r="E125" s="290" t="s">
        <v>60</v>
      </c>
      <c r="F125" s="104"/>
      <c r="G125" s="269">
        <v>0</v>
      </c>
      <c r="H125" s="135"/>
      <c r="I125" s="263">
        <v>0</v>
      </c>
      <c r="J125" s="218"/>
      <c r="K125" s="269">
        <v>0</v>
      </c>
      <c r="L125" s="219"/>
      <c r="M125" s="58"/>
      <c r="N125" s="172">
        <f t="shared" si="8"/>
        <v>0</v>
      </c>
      <c r="O125" s="323"/>
    </row>
    <row r="126" spans="3:15" s="131" customFormat="1" ht="16.95" customHeight="1">
      <c r="C126" s="230"/>
      <c r="D126" s="289"/>
      <c r="E126" s="274" t="s">
        <v>117</v>
      </c>
      <c r="F126" s="104"/>
      <c r="G126" s="269">
        <v>3000</v>
      </c>
      <c r="H126" s="135"/>
      <c r="I126" s="263">
        <v>1000</v>
      </c>
      <c r="J126" s="218"/>
      <c r="K126" s="269">
        <v>1000</v>
      </c>
      <c r="L126" s="219"/>
      <c r="M126" s="58"/>
      <c r="N126" s="172">
        <f t="shared" si="8"/>
        <v>0</v>
      </c>
      <c r="O126" s="323"/>
    </row>
    <row r="127" spans="3:15" s="131" customFormat="1" ht="16.95" customHeight="1">
      <c r="C127" s="230"/>
      <c r="D127" s="289"/>
      <c r="E127" s="291" t="s">
        <v>118</v>
      </c>
      <c r="F127" s="104"/>
      <c r="G127" s="269">
        <v>1000</v>
      </c>
      <c r="H127" s="135"/>
      <c r="I127" s="263">
        <v>0</v>
      </c>
      <c r="J127" s="218"/>
      <c r="K127" s="269">
        <v>0</v>
      </c>
      <c r="L127" s="219"/>
      <c r="M127" s="58"/>
      <c r="N127" s="172">
        <f t="shared" si="8"/>
        <v>0</v>
      </c>
      <c r="O127" s="323"/>
    </row>
    <row r="128" spans="3:15" s="131" customFormat="1" ht="16.95" customHeight="1">
      <c r="C128" s="230"/>
      <c r="D128" s="289"/>
      <c r="E128" s="291" t="s">
        <v>119</v>
      </c>
      <c r="F128" s="104"/>
      <c r="G128" s="269">
        <v>0</v>
      </c>
      <c r="H128" s="135"/>
      <c r="I128" s="263">
        <v>0</v>
      </c>
      <c r="J128" s="218"/>
      <c r="K128" s="269">
        <v>0</v>
      </c>
      <c r="L128" s="219"/>
      <c r="M128" s="58"/>
      <c r="N128" s="172">
        <f t="shared" si="8"/>
        <v>0</v>
      </c>
      <c r="O128" s="323"/>
    </row>
    <row r="129" spans="1:16" s="131" customFormat="1" ht="16.95" customHeight="1">
      <c r="C129" s="230"/>
      <c r="D129" s="289"/>
      <c r="E129" s="291" t="s">
        <v>120</v>
      </c>
      <c r="F129" s="104"/>
      <c r="G129" s="292">
        <v>0</v>
      </c>
      <c r="H129" s="135"/>
      <c r="I129" s="263">
        <v>7921</v>
      </c>
      <c r="J129" s="218"/>
      <c r="K129" s="292">
        <v>7921</v>
      </c>
      <c r="L129" s="219"/>
      <c r="M129" s="58"/>
      <c r="N129" s="172">
        <f t="shared" si="8"/>
        <v>0</v>
      </c>
      <c r="O129" s="323"/>
    </row>
    <row r="130" spans="1:16" s="131" customFormat="1" ht="10.050000000000001" customHeight="1">
      <c r="C130" s="230"/>
      <c r="D130" s="285"/>
      <c r="E130" s="106"/>
      <c r="F130" s="104"/>
      <c r="G130" s="279"/>
      <c r="H130" s="135"/>
      <c r="I130" s="298"/>
      <c r="J130" s="218"/>
      <c r="K130" s="279"/>
      <c r="L130" s="219"/>
      <c r="M130" s="58"/>
      <c r="N130" s="155"/>
      <c r="O130" s="323"/>
    </row>
    <row r="131" spans="1:16" s="131" customFormat="1" ht="16.95" customHeight="1">
      <c r="C131" s="230"/>
      <c r="D131" s="285"/>
      <c r="E131" s="106"/>
      <c r="F131" s="104"/>
      <c r="G131" s="304">
        <f>SUM(G121:G130)</f>
        <v>13500</v>
      </c>
      <c r="H131" s="135"/>
      <c r="I131" s="293">
        <v>18421</v>
      </c>
      <c r="J131" s="218"/>
      <c r="K131" s="304">
        <f>SUM(K121:K130)</f>
        <v>18421</v>
      </c>
      <c r="L131" s="219"/>
      <c r="M131" s="58"/>
      <c r="N131" s="276">
        <f>SUM(N121:N130)</f>
        <v>0</v>
      </c>
      <c r="O131" s="323"/>
    </row>
    <row r="132" spans="1:16" s="131" customFormat="1" ht="16.95" customHeight="1">
      <c r="C132" s="230"/>
      <c r="D132" s="285"/>
      <c r="E132" s="294" t="s">
        <v>121</v>
      </c>
      <c r="F132" s="104"/>
      <c r="G132" s="137"/>
      <c r="H132" s="135"/>
      <c r="I132" s="298"/>
      <c r="J132" s="218"/>
      <c r="K132" s="279"/>
      <c r="L132" s="219"/>
      <c r="M132" s="58"/>
      <c r="N132" s="155"/>
      <c r="O132" s="323"/>
    </row>
    <row r="133" spans="1:16" s="48" customFormat="1" ht="16.95" customHeight="1">
      <c r="C133" s="229"/>
      <c r="D133" s="105"/>
      <c r="E133" s="295" t="s">
        <v>122</v>
      </c>
      <c r="F133" s="104"/>
      <c r="G133" s="269">
        <v>2345</v>
      </c>
      <c r="H133" s="44"/>
      <c r="I133" s="264">
        <v>0</v>
      </c>
      <c r="J133" s="44"/>
      <c r="K133" s="269">
        <v>0</v>
      </c>
      <c r="L133" s="217"/>
      <c r="M133" s="327" t="s">
        <v>138</v>
      </c>
      <c r="N133" s="172">
        <f>K133-I133</f>
        <v>0</v>
      </c>
      <c r="O133" s="323"/>
    </row>
    <row r="134" spans="1:16" s="48" customFormat="1" ht="16.95" customHeight="1">
      <c r="C134" s="229"/>
      <c r="D134" s="105"/>
      <c r="E134" s="274" t="s">
        <v>123</v>
      </c>
      <c r="F134" s="104"/>
      <c r="G134" s="269">
        <v>0</v>
      </c>
      <c r="H134" s="44"/>
      <c r="I134" s="264">
        <v>0</v>
      </c>
      <c r="J134" s="217"/>
      <c r="K134" s="269">
        <v>0</v>
      </c>
      <c r="L134" s="217"/>
      <c r="M134" s="58"/>
      <c r="N134" s="172">
        <f>K134-I134</f>
        <v>0</v>
      </c>
      <c r="O134" s="323"/>
    </row>
    <row r="135" spans="1:16" s="48" customFormat="1" ht="16.95" customHeight="1">
      <c r="C135" s="229"/>
      <c r="D135" s="105"/>
      <c r="E135" s="274" t="s">
        <v>124</v>
      </c>
      <c r="F135" s="104"/>
      <c r="G135" s="269">
        <v>5000</v>
      </c>
      <c r="H135" s="44"/>
      <c r="I135" s="264">
        <v>0</v>
      </c>
      <c r="J135" s="217"/>
      <c r="K135" s="269">
        <v>0</v>
      </c>
      <c r="L135" s="217"/>
      <c r="M135" s="327" t="s">
        <v>139</v>
      </c>
      <c r="N135" s="172">
        <f>K135-I135</f>
        <v>0</v>
      </c>
      <c r="O135" s="323"/>
    </row>
    <row r="136" spans="1:16" s="48" customFormat="1" ht="16.95" customHeight="1">
      <c r="C136" s="229"/>
      <c r="D136" s="105"/>
      <c r="E136" s="274" t="s">
        <v>83</v>
      </c>
      <c r="F136" s="104"/>
      <c r="G136" s="269">
        <v>4650</v>
      </c>
      <c r="H136" s="44"/>
      <c r="I136" s="264">
        <v>0</v>
      </c>
      <c r="J136" s="217"/>
      <c r="K136" s="269">
        <v>0</v>
      </c>
      <c r="L136" s="217"/>
      <c r="M136" s="58"/>
      <c r="N136" s="172">
        <f>K136-I136</f>
        <v>0</v>
      </c>
      <c r="O136" s="323"/>
    </row>
    <row r="137" spans="1:16" s="131" customFormat="1" ht="10.050000000000001" customHeight="1">
      <c r="C137" s="230"/>
      <c r="D137" s="141"/>
      <c r="E137" s="142"/>
      <c r="F137" s="43"/>
      <c r="G137" s="297"/>
      <c r="H137" s="219"/>
      <c r="I137" s="135"/>
      <c r="J137" s="218"/>
      <c r="K137" s="135"/>
      <c r="L137" s="219"/>
      <c r="M137" s="266"/>
      <c r="N137" s="159"/>
      <c r="O137" s="323"/>
    </row>
    <row r="138" spans="1:16" s="131" customFormat="1" ht="16.95" customHeight="1">
      <c r="C138" s="230"/>
      <c r="D138" s="141"/>
      <c r="E138" s="143" t="s">
        <v>74</v>
      </c>
      <c r="F138" s="43"/>
      <c r="G138" s="304">
        <f>SUM(G133:G137)</f>
        <v>11995</v>
      </c>
      <c r="H138" s="221"/>
      <c r="I138" s="203">
        <v>0</v>
      </c>
      <c r="J138" s="218"/>
      <c r="K138" s="305">
        <f>SUM(K133:K137)</f>
        <v>0</v>
      </c>
      <c r="L138" s="219"/>
      <c r="M138" s="316"/>
      <c r="N138" s="156">
        <f>SUM(N133:N137)</f>
        <v>0</v>
      </c>
      <c r="O138" s="323"/>
    </row>
    <row r="139" spans="1:16" customFormat="1" ht="10.050000000000001" customHeight="1" thickBot="1">
      <c r="A139" s="144"/>
      <c r="B139" s="144"/>
      <c r="C139" s="231"/>
      <c r="D139" s="145"/>
      <c r="E139" s="146"/>
      <c r="F139" s="56"/>
      <c r="G139" s="135"/>
      <c r="H139" s="135"/>
      <c r="I139" s="135"/>
      <c r="J139" s="218"/>
      <c r="K139" s="147"/>
      <c r="L139" s="219"/>
      <c r="M139" s="213"/>
      <c r="N139" s="260"/>
      <c r="O139" s="321"/>
      <c r="P139" s="2"/>
    </row>
    <row r="140" spans="1:16" customFormat="1" ht="16.95" customHeight="1" thickTop="1" thickBot="1">
      <c r="A140" s="144"/>
      <c r="B140" s="144"/>
      <c r="C140" s="231"/>
      <c r="D140" s="148"/>
      <c r="E140" s="149"/>
      <c r="F140" s="222"/>
      <c r="G140" s="299">
        <v>26475.26</v>
      </c>
      <c r="H140" s="300"/>
      <c r="I140" s="299">
        <v>25955.509999999995</v>
      </c>
      <c r="J140" s="301"/>
      <c r="K140" s="302">
        <f>G140+K107</f>
        <v>26153.51</v>
      </c>
      <c r="L140" s="223"/>
      <c r="M140" s="317" t="s">
        <v>93</v>
      </c>
      <c r="N140" s="324">
        <f>N118+N131+N138</f>
        <v>197.99999999999818</v>
      </c>
      <c r="O140" s="321"/>
      <c r="P140" s="2"/>
    </row>
    <row r="141" spans="1:16" s="115" customFormat="1" ht="15" customHeight="1" thickTop="1" thickBot="1">
      <c r="C141" s="232"/>
      <c r="D141" s="233"/>
      <c r="E141" s="234"/>
      <c r="F141" s="234"/>
      <c r="G141" s="235"/>
      <c r="H141" s="235"/>
      <c r="I141" s="235"/>
      <c r="J141" s="233"/>
      <c r="K141" s="233"/>
      <c r="L141" s="236"/>
      <c r="M141" s="318" t="s">
        <v>75</v>
      </c>
      <c r="N141" s="325"/>
      <c r="O141" s="326"/>
    </row>
    <row r="142" spans="1:16" s="2" customFormat="1" ht="19.95" customHeight="1" thickTop="1">
      <c r="A142" s="150"/>
      <c r="B142" s="150"/>
      <c r="C142" s="150"/>
      <c r="D142" s="27"/>
      <c r="E142" s="1"/>
      <c r="F142" s="27"/>
      <c r="G142" s="27"/>
      <c r="H142" s="27"/>
      <c r="I142" s="27"/>
      <c r="J142" s="27"/>
      <c r="K142" s="27"/>
      <c r="L142" s="211"/>
      <c r="M142" s="27"/>
      <c r="N142" s="177">
        <f>L140-J140</f>
        <v>0</v>
      </c>
      <c r="O142" s="28"/>
    </row>
    <row r="143" spans="1:16" s="2" customFormat="1" ht="19.95" customHeight="1">
      <c r="A143" s="1"/>
      <c r="B143" s="1"/>
      <c r="C143" s="1"/>
      <c r="E143" s="27"/>
      <c r="L143" s="27"/>
      <c r="O143"/>
    </row>
    <row r="144" spans="1:16" s="2" customFormat="1" ht="19.95" customHeight="1">
      <c r="A144" s="1"/>
      <c r="B144" s="1"/>
      <c r="C144" s="1"/>
      <c r="K144" s="2">
        <v>20812</v>
      </c>
      <c r="M144" s="2" t="s">
        <v>80</v>
      </c>
      <c r="N144" s="175"/>
      <c r="O144"/>
    </row>
    <row r="145" spans="1:15" ht="19.95" customHeight="1">
      <c r="N145" s="175"/>
    </row>
    <row r="149" spans="1:15" s="2" customFormat="1" ht="19.95" customHeight="1">
      <c r="A149" s="1"/>
      <c r="B149" s="1"/>
      <c r="C149" s="1"/>
      <c r="M149" s="151"/>
      <c r="O149"/>
    </row>
  </sheetData>
  <phoneticPr fontId="26" type="noConversion"/>
  <pageMargins left="0.25" right="0" top="0.25" bottom="0.25" header="0.3" footer="0.3"/>
  <pageSetup paperSize="9" scale="48" fitToHeight="2" orientation="portrait" useFirstPageNumber="1" horizontalDpi="4294967293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W150"/>
  <sheetViews>
    <sheetView topLeftCell="C42" zoomScale="90" zoomScaleNormal="90" zoomScaleSheetLayoutView="90" workbookViewId="0">
      <selection activeCell="K141" sqref="K141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7.19921875" style="338" customWidth="1"/>
    <col min="13" max="13" width="69" style="374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339"/>
      <c r="M2" s="375"/>
      <c r="N2" s="5"/>
      <c r="O2" s="178"/>
    </row>
    <row r="3" spans="1:32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13"/>
      <c r="K3" s="13"/>
      <c r="L3" s="340"/>
      <c r="M3" s="376" t="s">
        <v>153</v>
      </c>
      <c r="N3" s="179"/>
      <c r="O3" s="180"/>
    </row>
    <row r="4" spans="1:32" s="2" customFormat="1" ht="25.05" customHeight="1" thickTop="1">
      <c r="A4" s="7"/>
      <c r="B4" s="413"/>
      <c r="C4" s="7"/>
      <c r="D4" s="15"/>
      <c r="E4" s="16" t="s">
        <v>90</v>
      </c>
      <c r="F4" s="17"/>
      <c r="G4" s="13"/>
      <c r="H4" s="67"/>
      <c r="I4" s="67"/>
      <c r="J4" s="13"/>
      <c r="K4" s="13"/>
      <c r="L4" s="340"/>
      <c r="M4" s="377" t="s">
        <v>142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212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25"/>
      <c r="M5" s="369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25"/>
      <c r="M6" s="378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154</v>
      </c>
      <c r="J7" s="22"/>
      <c r="K7" s="162" t="s">
        <v>91</v>
      </c>
      <c r="L7" s="25"/>
      <c r="M7" s="369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341"/>
      <c r="M8" s="369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22816</v>
      </c>
      <c r="J9" s="44"/>
      <c r="K9" s="163">
        <v>36500</v>
      </c>
      <c r="L9" s="342"/>
      <c r="M9" s="379"/>
      <c r="N9" s="172">
        <f>K9-G9</f>
        <v>0</v>
      </c>
      <c r="O9" s="183"/>
      <c r="P9" s="169" t="s">
        <v>82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162</v>
      </c>
      <c r="J10" s="44"/>
      <c r="K10" s="164">
        <v>650</v>
      </c>
      <c r="L10" s="343"/>
      <c r="M10" s="380"/>
      <c r="N10" s="173">
        <f>K10-G10</f>
        <v>0</v>
      </c>
      <c r="O10" s="183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408">
        <v>850</v>
      </c>
      <c r="L11" s="344" t="s">
        <v>147</v>
      </c>
      <c r="M11" s="398" t="s">
        <v>162</v>
      </c>
      <c r="N11" s="173">
        <f>K11-G11</f>
        <v>-500</v>
      </c>
      <c r="O11" s="183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22978</v>
      </c>
      <c r="J12" s="44"/>
      <c r="K12" s="53">
        <f>SUM(K9:K11)</f>
        <v>38000</v>
      </c>
      <c r="L12" s="344"/>
      <c r="M12" s="372"/>
      <c r="N12" s="51">
        <f>SUM(N9:N11)</f>
        <v>-500</v>
      </c>
      <c r="O12" s="183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341"/>
      <c r="M13" s="369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163">
        <v>1100</v>
      </c>
      <c r="L14" s="343"/>
      <c r="M14" s="365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211</v>
      </c>
      <c r="J15" s="44"/>
      <c r="K15" s="163">
        <v>800</v>
      </c>
      <c r="L15" s="343"/>
      <c r="M15" s="366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44"/>
      <c r="K16" s="163">
        <v>250</v>
      </c>
      <c r="L16" s="343"/>
      <c r="M16" s="366"/>
      <c r="N16" s="172">
        <f t="shared" si="0"/>
        <v>0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1</v>
      </c>
      <c r="J17" s="44"/>
      <c r="K17" s="163">
        <v>110</v>
      </c>
      <c r="L17" s="343"/>
      <c r="M17" s="366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656</v>
      </c>
      <c r="J18" s="44"/>
      <c r="K18" s="163">
        <v>1200</v>
      </c>
      <c r="L18" s="343"/>
      <c r="M18" s="367"/>
      <c r="N18" s="172">
        <f t="shared" si="0"/>
        <v>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163">
        <v>1100</v>
      </c>
      <c r="L19" s="343"/>
      <c r="M19" s="366"/>
      <c r="N19" s="172">
        <f t="shared" si="0"/>
        <v>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61</v>
      </c>
      <c r="J20" s="44"/>
      <c r="K20" s="163">
        <v>1500</v>
      </c>
      <c r="L20" s="343"/>
      <c r="M20" s="366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200</v>
      </c>
      <c r="L21" s="343"/>
      <c r="M21" s="367"/>
      <c r="N21" s="172">
        <f t="shared" si="0"/>
        <v>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343"/>
      <c r="M22" s="367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150</v>
      </c>
      <c r="J23" s="44"/>
      <c r="K23" s="163">
        <v>600</v>
      </c>
      <c r="L23" s="343"/>
      <c r="M23" s="367"/>
      <c r="N23" s="172">
        <f t="shared" si="0"/>
        <v>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343"/>
      <c r="M24" s="367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4"/>
      <c r="K25" s="337">
        <v>375</v>
      </c>
      <c r="L25" s="344" t="s">
        <v>147</v>
      </c>
      <c r="M25" s="367" t="s">
        <v>148</v>
      </c>
      <c r="N25" s="172">
        <f t="shared" si="0"/>
        <v>125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343"/>
      <c r="M26" s="366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25</v>
      </c>
      <c r="J27" s="44"/>
      <c r="K27" s="163">
        <v>50</v>
      </c>
      <c r="L27" s="343"/>
      <c r="M27" s="366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343"/>
      <c r="M28" s="366"/>
      <c r="N28" s="172">
        <f t="shared" si="0"/>
        <v>0</v>
      </c>
      <c r="O28" s="184"/>
    </row>
    <row r="29" spans="1:32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163">
        <v>125</v>
      </c>
      <c r="L29" s="343"/>
      <c r="M29" s="365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1655</v>
      </c>
      <c r="J30" s="44"/>
      <c r="K30" s="163">
        <v>2150</v>
      </c>
      <c r="L30" s="343"/>
      <c r="M30" s="365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343"/>
      <c r="M31" s="366"/>
      <c r="N31" s="172">
        <f t="shared" si="0"/>
        <v>0</v>
      </c>
      <c r="O31" s="184"/>
    </row>
    <row r="32" spans="1:32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1</v>
      </c>
      <c r="J32" s="44"/>
      <c r="K32" s="163">
        <v>625</v>
      </c>
      <c r="L32" s="343"/>
      <c r="M32" s="365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4424</v>
      </c>
      <c r="J33" s="44"/>
      <c r="K33" s="53">
        <f>SUM(K14:K32)</f>
        <v>10860</v>
      </c>
      <c r="L33" s="344"/>
      <c r="M33" s="368"/>
      <c r="N33" s="51">
        <f>SUM(N14:N32)</f>
        <v>125</v>
      </c>
      <c r="O33" s="184"/>
    </row>
    <row r="34" spans="1:15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341"/>
      <c r="M34" s="369"/>
      <c r="N34" s="154"/>
      <c r="O34" s="185"/>
    </row>
    <row r="35" spans="1:15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342"/>
      <c r="M35" s="366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342"/>
      <c r="M36" s="366"/>
      <c r="N36" s="172">
        <f t="shared" si="1"/>
        <v>0</v>
      </c>
      <c r="O36" s="184"/>
    </row>
    <row r="37" spans="1:15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342"/>
      <c r="M37" s="366"/>
      <c r="N37" s="172">
        <f t="shared" si="1"/>
        <v>0</v>
      </c>
      <c r="O37" s="184"/>
    </row>
    <row r="38" spans="1:15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342"/>
      <c r="M38" s="366"/>
      <c r="N38" s="172">
        <f t="shared" si="1"/>
        <v>0</v>
      </c>
      <c r="O38" s="184"/>
    </row>
    <row r="39" spans="1:15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342"/>
      <c r="M39" s="366"/>
      <c r="N39" s="276">
        <f>SUM(N35:N38)</f>
        <v>0</v>
      </c>
      <c r="O39" s="184"/>
    </row>
    <row r="40" spans="1:15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342"/>
      <c r="M40" s="366"/>
      <c r="N40" s="45"/>
      <c r="O40" s="184"/>
    </row>
    <row r="41" spans="1:15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342"/>
      <c r="M41" s="366"/>
      <c r="N41" s="172">
        <f t="shared" si="1"/>
        <v>0</v>
      </c>
      <c r="O41" s="184"/>
    </row>
    <row r="42" spans="1:15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163">
        <v>650</v>
      </c>
      <c r="L42" s="342"/>
      <c r="M42" s="366"/>
      <c r="N42" s="172">
        <f t="shared" si="1"/>
        <v>0</v>
      </c>
      <c r="O42" s="184"/>
    </row>
    <row r="43" spans="1:15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200</v>
      </c>
      <c r="L43" s="345"/>
      <c r="M43" s="370"/>
      <c r="N43" s="172">
        <f t="shared" si="1"/>
        <v>0</v>
      </c>
      <c r="O43" s="186"/>
    </row>
    <row r="44" spans="1:15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342"/>
      <c r="M44" s="366"/>
      <c r="N44" s="172">
        <f t="shared" si="1"/>
        <v>0</v>
      </c>
      <c r="O44" s="184"/>
    </row>
    <row r="45" spans="1:15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200</v>
      </c>
      <c r="L45" s="342"/>
      <c r="M45" s="366"/>
      <c r="N45" s="172">
        <f t="shared" si="1"/>
        <v>0</v>
      </c>
      <c r="O45" s="184"/>
    </row>
    <row r="46" spans="1:15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342"/>
      <c r="M46" s="366"/>
      <c r="N46" s="172">
        <f t="shared" si="1"/>
        <v>0</v>
      </c>
      <c r="O46" s="184"/>
    </row>
    <row r="47" spans="1:15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163">
        <v>1220</v>
      </c>
      <c r="L47" s="342"/>
      <c r="M47" s="371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342"/>
      <c r="M48" s="366"/>
      <c r="N48" s="172">
        <f t="shared" si="1"/>
        <v>0</v>
      </c>
      <c r="O48" s="184"/>
    </row>
    <row r="49" spans="1:15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342"/>
      <c r="M49" s="372"/>
      <c r="N49" s="172">
        <f t="shared" si="1"/>
        <v>0</v>
      </c>
      <c r="O49" s="184"/>
    </row>
    <row r="50" spans="1:15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342"/>
      <c r="M50" s="372"/>
      <c r="N50" s="172">
        <f t="shared" si="1"/>
        <v>0</v>
      </c>
      <c r="O50" s="184"/>
    </row>
    <row r="51" spans="1:15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342"/>
      <c r="M51" s="372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7720</v>
      </c>
      <c r="L52" s="342"/>
      <c r="M52" s="373"/>
      <c r="N52" s="51">
        <f>SUM(N35:N48)</f>
        <v>720</v>
      </c>
      <c r="O52" s="184"/>
    </row>
    <row r="53" spans="1:15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341"/>
      <c r="M53" s="366"/>
      <c r="N53" s="154"/>
      <c r="O53" s="184"/>
    </row>
    <row r="54" spans="1:15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/>
      <c r="J54" s="44"/>
      <c r="K54" s="164">
        <v>75</v>
      </c>
      <c r="L54" s="341"/>
      <c r="M54" s="372"/>
      <c r="N54" s="172">
        <f t="shared" ref="N54:N55" si="2">K54-G54</f>
        <v>0</v>
      </c>
      <c r="O54" s="184"/>
    </row>
    <row r="55" spans="1:15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/>
      <c r="K55" s="164">
        <v>1250</v>
      </c>
      <c r="L55" s="343"/>
      <c r="M55" s="366" t="s">
        <v>161</v>
      </c>
      <c r="N55" s="172">
        <f t="shared" si="2"/>
        <v>0</v>
      </c>
      <c r="O55" s="184"/>
    </row>
    <row r="56" spans="1:15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1006</v>
      </c>
      <c r="J56" s="44"/>
      <c r="K56" s="53">
        <f>SUM(K53:K55)</f>
        <v>1325</v>
      </c>
      <c r="L56" s="343"/>
      <c r="M56" s="372"/>
      <c r="N56" s="156">
        <f>SUM(N54:N55)</f>
        <v>0</v>
      </c>
      <c r="O56" s="184"/>
    </row>
    <row r="57" spans="1:15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37278</v>
      </c>
      <c r="J57" s="277"/>
      <c r="K57" s="277">
        <f>K56+K52+K39+K33+K12</f>
        <v>59755</v>
      </c>
      <c r="L57" s="346"/>
      <c r="M57" s="382" t="s">
        <v>47</v>
      </c>
      <c r="N57" s="257">
        <f>N56+N52+N39+N33+N12</f>
        <v>345</v>
      </c>
      <c r="O57" s="245"/>
    </row>
    <row r="58" spans="1:15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347"/>
      <c r="M58" s="382"/>
      <c r="N58" s="192"/>
      <c r="O58" s="187"/>
    </row>
    <row r="59" spans="1:15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348"/>
      <c r="M59" s="383"/>
      <c r="N59" s="74"/>
      <c r="O59" s="6"/>
    </row>
    <row r="60" spans="1:15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349"/>
      <c r="M60" s="384"/>
      <c r="N60" s="80"/>
      <c r="O60" s="6"/>
    </row>
    <row r="61" spans="1:15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/>
      <c r="J61" s="87"/>
      <c r="K61" s="87"/>
      <c r="L61" s="350"/>
      <c r="M61" s="383"/>
      <c r="N61" s="152"/>
      <c r="O61" s="178"/>
    </row>
    <row r="62" spans="1:15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37278</v>
      </c>
      <c r="J62" s="277"/>
      <c r="K62" s="277">
        <f>K57</f>
        <v>59755</v>
      </c>
      <c r="L62" s="347"/>
      <c r="M62" s="378" t="s">
        <v>8</v>
      </c>
      <c r="N62" s="259">
        <f>N57</f>
        <v>345</v>
      </c>
      <c r="O62" s="184"/>
    </row>
    <row r="63" spans="1:15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344"/>
      <c r="M63" s="369"/>
      <c r="N63" s="154"/>
      <c r="O63" s="185"/>
    </row>
    <row r="64" spans="1:15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44"/>
      <c r="K64" s="163">
        <v>3250</v>
      </c>
      <c r="L64" s="341"/>
      <c r="M64" s="385"/>
      <c r="N64" s="172">
        <f t="shared" ref="N64:N75" si="3">K64-G64</f>
        <v>0</v>
      </c>
      <c r="O64" s="184"/>
    </row>
    <row r="65" spans="1:15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343"/>
      <c r="M65" s="367"/>
      <c r="N65" s="172">
        <f t="shared" si="3"/>
        <v>0</v>
      </c>
      <c r="O65" s="184"/>
    </row>
    <row r="66" spans="1:15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44"/>
      <c r="K66" s="163">
        <v>385</v>
      </c>
      <c r="L66" s="343"/>
      <c r="M66" s="366"/>
      <c r="N66" s="172">
        <f t="shared" si="3"/>
        <v>0</v>
      </c>
      <c r="O66" s="184"/>
    </row>
    <row r="67" spans="1:15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163">
        <v>1000</v>
      </c>
      <c r="L67" s="343"/>
      <c r="M67" s="371" t="s">
        <v>137</v>
      </c>
      <c r="N67" s="172">
        <f t="shared" si="3"/>
        <v>250</v>
      </c>
      <c r="O67" s="184"/>
    </row>
    <row r="68" spans="1:15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44"/>
      <c r="K68" s="164">
        <v>85</v>
      </c>
      <c r="L68" s="343"/>
      <c r="M68" s="386"/>
      <c r="N68" s="173">
        <f t="shared" si="3"/>
        <v>0</v>
      </c>
      <c r="O68" s="184"/>
    </row>
    <row r="69" spans="1:15" s="48" customFormat="1" ht="16.95" customHeight="1">
      <c r="A69" s="40"/>
      <c r="B69" s="414"/>
      <c r="C69" s="40"/>
      <c r="D69" s="267" t="s">
        <v>33</v>
      </c>
      <c r="E69" s="274" t="s">
        <v>101</v>
      </c>
      <c r="F69" s="43"/>
      <c r="G69" s="269">
        <v>4500</v>
      </c>
      <c r="H69" s="44"/>
      <c r="I69" s="159">
        <v>100</v>
      </c>
      <c r="J69" s="44"/>
      <c r="K69" s="164">
        <v>4500</v>
      </c>
      <c r="L69" s="343"/>
      <c r="M69" s="366"/>
      <c r="N69" s="173">
        <f t="shared" si="3"/>
        <v>0</v>
      </c>
      <c r="O69" s="184"/>
    </row>
    <row r="70" spans="1:15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343"/>
      <c r="M70" s="366"/>
      <c r="N70" s="172">
        <f t="shared" si="3"/>
        <v>0</v>
      </c>
      <c r="O70" s="184"/>
    </row>
    <row r="71" spans="1:15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2350</v>
      </c>
      <c r="J71" s="44"/>
      <c r="K71" s="163">
        <v>3500</v>
      </c>
      <c r="L71" s="343"/>
      <c r="M71" s="366"/>
      <c r="N71" s="172">
        <f t="shared" si="3"/>
        <v>0</v>
      </c>
      <c r="O71" s="184"/>
    </row>
    <row r="72" spans="1:15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337">
        <v>2800</v>
      </c>
      <c r="L72" s="351" t="s">
        <v>147</v>
      </c>
      <c r="M72" s="367" t="s">
        <v>158</v>
      </c>
      <c r="N72" s="172">
        <f t="shared" si="3"/>
        <v>2500</v>
      </c>
      <c r="O72" s="184"/>
    </row>
    <row r="73" spans="1:15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4"/>
      <c r="K73" s="163">
        <v>250</v>
      </c>
      <c r="L73" s="343"/>
      <c r="M73" s="367"/>
      <c r="N73" s="172">
        <f t="shared" si="3"/>
        <v>0</v>
      </c>
      <c r="O73" s="184"/>
    </row>
    <row r="74" spans="1:15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1000</v>
      </c>
      <c r="L74" s="351"/>
      <c r="M74" s="371"/>
      <c r="N74" s="172">
        <f t="shared" si="3"/>
        <v>0</v>
      </c>
      <c r="O74" s="184"/>
    </row>
    <row r="75" spans="1:15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136</v>
      </c>
      <c r="J75" s="44"/>
      <c r="K75" s="337">
        <v>1250</v>
      </c>
      <c r="L75" s="351" t="s">
        <v>147</v>
      </c>
      <c r="M75" s="367" t="s">
        <v>159</v>
      </c>
      <c r="N75" s="176">
        <f t="shared" si="3"/>
        <v>600</v>
      </c>
      <c r="O75" s="184"/>
    </row>
    <row r="76" spans="1:15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6459</v>
      </c>
      <c r="J76" s="44"/>
      <c r="K76" s="53">
        <f>SUM(K64:K75)</f>
        <v>18680</v>
      </c>
      <c r="L76" s="343"/>
      <c r="M76" s="372"/>
      <c r="N76" s="53">
        <f>SUM(N64:N75)</f>
        <v>3350</v>
      </c>
      <c r="O76" s="184"/>
    </row>
    <row r="77" spans="1:15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343"/>
      <c r="M77" s="372"/>
      <c r="N77" s="52"/>
      <c r="O77" s="184"/>
    </row>
    <row r="78" spans="1:15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269">
        <v>65000</v>
      </c>
      <c r="L78" s="343"/>
      <c r="M78" s="372"/>
      <c r="N78" s="172">
        <f t="shared" ref="N78:N83" si="4">K78-G78</f>
        <v>0</v>
      </c>
      <c r="O78" s="184"/>
    </row>
    <row r="79" spans="1:15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4955</v>
      </c>
      <c r="J79" s="44"/>
      <c r="K79" s="269">
        <v>5000</v>
      </c>
      <c r="L79" s="343"/>
      <c r="M79" s="372"/>
      <c r="N79" s="172">
        <f>K79-G79</f>
        <v>0</v>
      </c>
      <c r="O79" s="184"/>
    </row>
    <row r="80" spans="1:15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337">
        <v>0</v>
      </c>
      <c r="L80" s="351" t="s">
        <v>147</v>
      </c>
      <c r="M80" s="387" t="s">
        <v>149</v>
      </c>
      <c r="N80" s="172">
        <f t="shared" si="4"/>
        <v>-4650</v>
      </c>
      <c r="O80" s="184"/>
    </row>
    <row r="81" spans="1:15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269">
        <v>3305</v>
      </c>
      <c r="L81" s="343"/>
      <c r="M81" s="372" t="s">
        <v>141</v>
      </c>
      <c r="N81" s="172">
        <f t="shared" si="4"/>
        <v>-295</v>
      </c>
      <c r="O81" s="184"/>
    </row>
    <row r="82" spans="1:15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/>
      <c r="J82" s="44"/>
      <c r="K82" s="337">
        <v>4000</v>
      </c>
      <c r="L82" s="344" t="s">
        <v>147</v>
      </c>
      <c r="M82" s="387" t="s">
        <v>156</v>
      </c>
      <c r="N82" s="172">
        <f t="shared" si="4"/>
        <v>1000</v>
      </c>
      <c r="O82" s="184"/>
    </row>
    <row r="83" spans="1:15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337">
        <v>1010</v>
      </c>
      <c r="L83" s="344" t="s">
        <v>147</v>
      </c>
      <c r="M83" s="387" t="s">
        <v>146</v>
      </c>
      <c r="N83" s="172">
        <f t="shared" si="4"/>
        <v>-3029.75</v>
      </c>
      <c r="O83" s="184"/>
    </row>
    <row r="84" spans="1:15" s="48" customFormat="1" ht="10.050000000000001" customHeight="1">
      <c r="A84" s="40"/>
      <c r="B84" s="414"/>
      <c r="C84" s="40"/>
      <c r="D84" s="104"/>
      <c r="E84" s="216"/>
      <c r="F84" s="43"/>
      <c r="G84" s="279"/>
      <c r="H84" s="52"/>
      <c r="I84" s="52"/>
      <c r="J84" s="44"/>
      <c r="K84" s="52"/>
      <c r="L84" s="343"/>
      <c r="M84" s="372"/>
      <c r="N84" s="52"/>
      <c r="O84" s="184"/>
    </row>
    <row r="85" spans="1:15" s="48" customFormat="1" ht="16.95" customHeight="1">
      <c r="A85" s="40"/>
      <c r="B85" s="414"/>
      <c r="C85" s="40"/>
      <c r="D85" s="104"/>
      <c r="E85" s="216"/>
      <c r="F85" s="43"/>
      <c r="G85" s="276">
        <f t="shared" ref="G85" si="5">SUM(G78:G84)</f>
        <v>85289.75</v>
      </c>
      <c r="H85" s="52"/>
      <c r="I85" s="276">
        <f>SUM(I78:I84)</f>
        <v>8260</v>
      </c>
      <c r="J85" s="44"/>
      <c r="K85" s="276">
        <f>SUM(K78:K84)</f>
        <v>78315</v>
      </c>
      <c r="L85" s="343"/>
      <c r="M85" s="372"/>
      <c r="N85" s="53">
        <f>SUM(N78:N84)</f>
        <v>-6974.75</v>
      </c>
      <c r="O85" s="184"/>
    </row>
    <row r="86" spans="1:15" s="48" customFormat="1" ht="4.95" customHeight="1">
      <c r="A86" s="40"/>
      <c r="B86" s="414"/>
      <c r="C86" s="40"/>
      <c r="D86" s="49"/>
      <c r="E86" s="91"/>
      <c r="F86" s="43"/>
      <c r="G86" s="153"/>
      <c r="H86" s="52"/>
      <c r="I86" s="52"/>
      <c r="J86" s="52"/>
      <c r="K86" s="52"/>
      <c r="L86" s="344"/>
      <c r="M86" s="372"/>
      <c r="N86" s="52"/>
      <c r="O86" s="184"/>
    </row>
    <row r="87" spans="1:15" s="48" customFormat="1" ht="16.95" customHeight="1">
      <c r="A87" s="40"/>
      <c r="B87" s="414"/>
      <c r="C87" s="40"/>
      <c r="D87" s="267">
        <v>4800</v>
      </c>
      <c r="E87" s="268" t="s">
        <v>73</v>
      </c>
      <c r="F87" s="43"/>
      <c r="G87" s="238">
        <v>500</v>
      </c>
      <c r="H87" s="44"/>
      <c r="I87" s="239"/>
      <c r="J87" s="44"/>
      <c r="K87" s="405">
        <v>4097</v>
      </c>
      <c r="L87" s="344" t="s">
        <v>147</v>
      </c>
      <c r="M87" s="409" t="s">
        <v>160</v>
      </c>
      <c r="N87" s="172">
        <f t="shared" ref="N87" si="6">K87-G87</f>
        <v>3597</v>
      </c>
      <c r="O87" s="184"/>
    </row>
    <row r="88" spans="1:15" s="2" customFormat="1" ht="4.95" customHeight="1" thickBot="1">
      <c r="A88" s="7"/>
      <c r="B88" s="413"/>
      <c r="C88" s="7"/>
      <c r="D88" s="283"/>
      <c r="E88" s="284"/>
      <c r="F88" s="15"/>
      <c r="G88" s="12"/>
      <c r="H88" s="12"/>
      <c r="I88" s="12"/>
      <c r="J88" s="12"/>
      <c r="K88" s="12"/>
      <c r="L88" s="340"/>
      <c r="M88" s="404"/>
      <c r="N88" s="194"/>
      <c r="O88" s="180"/>
    </row>
    <row r="89" spans="1:15" s="2" customFormat="1" ht="16.95" customHeight="1" thickBot="1">
      <c r="A89" s="7"/>
      <c r="B89" s="413"/>
      <c r="C89" s="7"/>
      <c r="D89" s="92"/>
      <c r="E89" s="93" t="s">
        <v>58</v>
      </c>
      <c r="F89" s="70"/>
      <c r="G89" s="94">
        <f>SUM(G87+G85+G76+G56+G52+G39+G33+G12)</f>
        <v>160529.75</v>
      </c>
      <c r="H89" s="54"/>
      <c r="I89" s="95">
        <f>SUM(I87+I85+I76+I56+I52+I39+I33+I12)</f>
        <v>51997</v>
      </c>
      <c r="J89" s="12"/>
      <c r="K89" s="95">
        <f>SUM(K87+K85+K76+K56+K52+K39+K33+K12)</f>
        <v>160847</v>
      </c>
      <c r="L89" s="340"/>
      <c r="M89" s="388"/>
      <c r="N89" s="95">
        <f>SUM(N87+N85+N76+N56+N52+N39+N33+N12)</f>
        <v>317.25</v>
      </c>
      <c r="O89" s="180"/>
    </row>
    <row r="90" spans="1:15" s="2" customFormat="1" ht="4.95" customHeight="1" thickBot="1">
      <c r="A90" s="7"/>
      <c r="B90" s="413"/>
      <c r="C90" s="97"/>
      <c r="D90" s="78"/>
      <c r="E90" s="79"/>
      <c r="F90" s="79"/>
      <c r="G90" s="98"/>
      <c r="H90" s="98"/>
      <c r="I90" s="98"/>
      <c r="J90" s="98"/>
      <c r="K90" s="98"/>
      <c r="L90" s="347"/>
      <c r="M90" s="384"/>
      <c r="N90" s="208"/>
      <c r="O90" s="193"/>
    </row>
    <row r="91" spans="1:15" s="2" customFormat="1" ht="15" customHeight="1" thickTop="1" thickBot="1">
      <c r="B91" s="413"/>
      <c r="C91" s="5"/>
      <c r="D91" s="73"/>
      <c r="E91" s="73"/>
      <c r="F91" s="73"/>
      <c r="G91" s="103"/>
      <c r="H91" s="103"/>
      <c r="I91" s="103"/>
      <c r="J91" s="103"/>
      <c r="K91" s="103"/>
      <c r="L91" s="352"/>
      <c r="M91" s="389"/>
      <c r="N91" s="179"/>
      <c r="O91" s="6"/>
    </row>
    <row r="92" spans="1:15" s="2" customFormat="1" ht="4.95" customHeight="1" thickTop="1">
      <c r="B92" s="413"/>
      <c r="C92" s="99"/>
      <c r="D92" s="100"/>
      <c r="E92" s="101"/>
      <c r="F92" s="73"/>
      <c r="G92" s="102"/>
      <c r="H92" s="103"/>
      <c r="I92" s="103"/>
      <c r="J92" s="103"/>
      <c r="K92" s="102"/>
      <c r="L92" s="353"/>
      <c r="M92" s="383"/>
      <c r="N92" s="311"/>
      <c r="O92" s="178"/>
    </row>
    <row r="93" spans="1:15" s="27" customFormat="1" ht="16.95" customHeight="1">
      <c r="B93" s="212"/>
      <c r="C93" s="18"/>
      <c r="D93" s="19"/>
      <c r="E93" s="20"/>
      <c r="F93" s="21"/>
      <c r="G93" s="24" t="s">
        <v>1</v>
      </c>
      <c r="H93" s="22"/>
      <c r="I93" s="204" t="s">
        <v>2</v>
      </c>
      <c r="J93" s="22"/>
      <c r="K93" s="160" t="s">
        <v>3</v>
      </c>
      <c r="L93" s="340"/>
      <c r="M93" s="390"/>
      <c r="N93" s="31"/>
      <c r="O93" s="185"/>
    </row>
    <row r="94" spans="1:15" s="27" customFormat="1" ht="16.95" customHeight="1">
      <c r="B94" s="212"/>
      <c r="C94" s="18"/>
      <c r="D94" s="29" t="s">
        <v>4</v>
      </c>
      <c r="E94" s="30" t="s">
        <v>59</v>
      </c>
      <c r="F94" s="22"/>
      <c r="G94" s="32" t="s">
        <v>6</v>
      </c>
      <c r="H94" s="22"/>
      <c r="I94" s="205" t="s">
        <v>84</v>
      </c>
      <c r="J94" s="22"/>
      <c r="K94" s="161" t="s">
        <v>7</v>
      </c>
      <c r="L94" s="25"/>
      <c r="M94" s="391"/>
      <c r="N94" s="31" t="s">
        <v>85</v>
      </c>
      <c r="O94" s="185"/>
    </row>
    <row r="95" spans="1:15" s="27" customFormat="1" ht="16.95" customHeight="1">
      <c r="B95" s="212"/>
      <c r="C95" s="18"/>
      <c r="D95" s="34"/>
      <c r="E95" s="35"/>
      <c r="F95" s="21"/>
      <c r="G95" s="36" t="s">
        <v>91</v>
      </c>
      <c r="H95" s="22"/>
      <c r="I95" s="206" t="s">
        <v>154</v>
      </c>
      <c r="J95" s="22"/>
      <c r="K95" s="162" t="s">
        <v>91</v>
      </c>
      <c r="L95" s="25"/>
      <c r="M95" s="390"/>
      <c r="N95" s="174"/>
      <c r="O95" s="185"/>
    </row>
    <row r="96" spans="1:15" s="48" customFormat="1" ht="10.050000000000001" customHeight="1">
      <c r="B96" s="414"/>
      <c r="C96" s="40"/>
      <c r="D96" s="49"/>
      <c r="E96" s="50"/>
      <c r="F96" s="43"/>
      <c r="G96" s="159"/>
      <c r="H96" s="44"/>
      <c r="I96" s="44"/>
      <c r="J96" s="44"/>
      <c r="K96" s="44"/>
      <c r="L96" s="25"/>
      <c r="M96" s="372"/>
      <c r="N96" s="198"/>
      <c r="O96" s="184"/>
    </row>
    <row r="97" spans="1:15" s="48" customFormat="1" ht="16.95" customHeight="1">
      <c r="B97" s="414"/>
      <c r="C97" s="40"/>
      <c r="D97" s="280">
        <v>1076</v>
      </c>
      <c r="E97" s="268" t="s">
        <v>111</v>
      </c>
      <c r="F97" s="104"/>
      <c r="G97" s="269">
        <v>93000</v>
      </c>
      <c r="H97" s="44"/>
      <c r="I97" s="45">
        <v>93000</v>
      </c>
      <c r="J97" s="44"/>
      <c r="K97" s="163">
        <v>93000</v>
      </c>
      <c r="L97" s="343" t="s">
        <v>25</v>
      </c>
      <c r="M97" s="380"/>
      <c r="N97" s="172">
        <f t="shared" ref="N97:N105" si="7">K97-G97</f>
        <v>0</v>
      </c>
      <c r="O97" s="184"/>
    </row>
    <row r="98" spans="1:15" s="48" customFormat="1" ht="16.95" customHeight="1">
      <c r="B98" s="414"/>
      <c r="C98" s="40"/>
      <c r="D98" s="275"/>
      <c r="E98" s="274" t="s">
        <v>112</v>
      </c>
      <c r="F98" s="104"/>
      <c r="G98" s="269">
        <v>65000</v>
      </c>
      <c r="H98" s="44"/>
      <c r="I98" s="45">
        <v>0</v>
      </c>
      <c r="J98" s="44"/>
      <c r="K98" s="163">
        <v>65000</v>
      </c>
      <c r="L98" s="343"/>
      <c r="M98" s="366"/>
      <c r="N98" s="172">
        <f t="shared" si="7"/>
        <v>0</v>
      </c>
      <c r="O98" s="184"/>
    </row>
    <row r="99" spans="1:15" s="48" customFormat="1" ht="16.95" customHeight="1">
      <c r="B99" s="414"/>
      <c r="C99" s="40"/>
      <c r="D99" s="275">
        <v>1000</v>
      </c>
      <c r="E99" s="403" t="s">
        <v>113</v>
      </c>
      <c r="F99" s="104"/>
      <c r="G99" s="269">
        <v>0</v>
      </c>
      <c r="H99" s="44"/>
      <c r="I99" s="45">
        <v>50</v>
      </c>
      <c r="J99" s="44"/>
      <c r="K99" s="337">
        <v>50</v>
      </c>
      <c r="L99" s="344" t="s">
        <v>147</v>
      </c>
      <c r="M99" s="367" t="s">
        <v>143</v>
      </c>
      <c r="N99" s="172">
        <f t="shared" si="7"/>
        <v>50</v>
      </c>
      <c r="O99" s="184"/>
    </row>
    <row r="100" spans="1:15" s="48" customFormat="1" ht="16.95" customHeight="1">
      <c r="B100" s="414"/>
      <c r="C100" s="40"/>
      <c r="D100" s="281">
        <v>1078</v>
      </c>
      <c r="E100" s="403" t="s">
        <v>114</v>
      </c>
      <c r="F100" s="104"/>
      <c r="G100" s="269">
        <v>0</v>
      </c>
      <c r="H100" s="44"/>
      <c r="I100" s="45">
        <v>250</v>
      </c>
      <c r="J100" s="44"/>
      <c r="K100" s="337">
        <v>946</v>
      </c>
      <c r="L100" s="344" t="s">
        <v>147</v>
      </c>
      <c r="M100" s="367" t="s">
        <v>157</v>
      </c>
      <c r="N100" s="172">
        <f t="shared" si="7"/>
        <v>946</v>
      </c>
      <c r="O100" s="184"/>
    </row>
    <row r="101" spans="1:15" s="48" customFormat="1" ht="16.95" customHeight="1">
      <c r="B101" s="414"/>
      <c r="C101" s="40"/>
      <c r="D101" s="281">
        <v>1079</v>
      </c>
      <c r="E101" s="42" t="s">
        <v>144</v>
      </c>
      <c r="F101" s="104"/>
      <c r="G101" s="269">
        <v>0</v>
      </c>
      <c r="H101" s="44"/>
      <c r="I101" s="45">
        <v>4097</v>
      </c>
      <c r="J101" s="44"/>
      <c r="K101" s="337">
        <v>4097</v>
      </c>
      <c r="L101" s="344" t="s">
        <v>147</v>
      </c>
      <c r="M101" s="367" t="s">
        <v>145</v>
      </c>
      <c r="N101" s="172">
        <f t="shared" si="7"/>
        <v>4097</v>
      </c>
      <c r="O101" s="184"/>
    </row>
    <row r="102" spans="1:15" s="48" customFormat="1" ht="16.95" customHeight="1">
      <c r="B102" s="414"/>
      <c r="C102" s="40"/>
      <c r="D102" s="281">
        <v>1080</v>
      </c>
      <c r="E102" s="42" t="s">
        <v>60</v>
      </c>
      <c r="F102" s="104"/>
      <c r="G102" s="269">
        <v>0</v>
      </c>
      <c r="H102" s="44"/>
      <c r="I102" s="45">
        <v>0</v>
      </c>
      <c r="J102" s="44"/>
      <c r="K102" s="163">
        <v>0</v>
      </c>
      <c r="L102" s="343"/>
      <c r="M102" s="366"/>
      <c r="N102" s="172">
        <f t="shared" si="7"/>
        <v>0</v>
      </c>
      <c r="O102" s="184"/>
    </row>
    <row r="103" spans="1:15" s="48" customFormat="1" ht="16.95" customHeight="1">
      <c r="B103" s="414"/>
      <c r="C103" s="40"/>
      <c r="D103" s="281">
        <v>1081</v>
      </c>
      <c r="E103" s="282" t="s">
        <v>61</v>
      </c>
      <c r="F103" s="104"/>
      <c r="G103" s="269">
        <v>0</v>
      </c>
      <c r="H103" s="44"/>
      <c r="I103" s="45">
        <v>3925</v>
      </c>
      <c r="J103" s="44"/>
      <c r="K103" s="337">
        <v>3925</v>
      </c>
      <c r="L103" s="344" t="s">
        <v>147</v>
      </c>
      <c r="M103" s="367" t="s">
        <v>145</v>
      </c>
      <c r="N103" s="172">
        <f t="shared" si="7"/>
        <v>3925</v>
      </c>
      <c r="O103" s="184"/>
    </row>
    <row r="104" spans="1:15" s="48" customFormat="1" ht="16.95" customHeight="1">
      <c r="B104" s="414"/>
      <c r="C104" s="40"/>
      <c r="D104" s="267">
        <v>1092</v>
      </c>
      <c r="E104" s="274" t="s">
        <v>115</v>
      </c>
      <c r="F104" s="104"/>
      <c r="G104" s="269">
        <v>2000</v>
      </c>
      <c r="H104" s="44"/>
      <c r="I104" s="45">
        <v>1623</v>
      </c>
      <c r="J104" s="44"/>
      <c r="K104" s="163">
        <v>2623</v>
      </c>
      <c r="L104" s="343"/>
      <c r="M104" s="386" t="s">
        <v>140</v>
      </c>
      <c r="N104" s="172">
        <f t="shared" si="7"/>
        <v>623</v>
      </c>
      <c r="O104" s="184"/>
    </row>
    <row r="105" spans="1:15" s="48" customFormat="1" ht="16.95" customHeight="1" thickBot="1">
      <c r="B105" s="414"/>
      <c r="C105" s="40"/>
      <c r="D105" s="267">
        <v>1093</v>
      </c>
      <c r="E105" s="268" t="s">
        <v>62</v>
      </c>
      <c r="F105" s="104"/>
      <c r="G105" s="269">
        <v>10</v>
      </c>
      <c r="H105" s="44"/>
      <c r="I105" s="45">
        <v>0</v>
      </c>
      <c r="J105" s="44"/>
      <c r="K105" s="163">
        <v>10</v>
      </c>
      <c r="L105" s="343"/>
      <c r="M105" s="366"/>
      <c r="N105" s="172">
        <f t="shared" si="7"/>
        <v>0</v>
      </c>
      <c r="O105" s="184"/>
    </row>
    <row r="106" spans="1:15" s="48" customFormat="1" ht="16.95" customHeight="1" thickTop="1" thickBot="1">
      <c r="B106" s="414"/>
      <c r="C106" s="40"/>
      <c r="D106" s="107"/>
      <c r="E106" s="108" t="s">
        <v>63</v>
      </c>
      <c r="F106" s="71"/>
      <c r="G106" s="109">
        <f>SUM(G97:G105)</f>
        <v>160010</v>
      </c>
      <c r="H106" s="54"/>
      <c r="I106" s="110">
        <f>SUM(I97:I105)</f>
        <v>102945</v>
      </c>
      <c r="J106" s="12"/>
      <c r="K106" s="110">
        <f>SUM(K97:K105)</f>
        <v>169651</v>
      </c>
      <c r="L106" s="343"/>
      <c r="M106" s="372"/>
      <c r="N106" s="209">
        <f>SUM(N96:N105)</f>
        <v>9641</v>
      </c>
      <c r="O106" s="184"/>
    </row>
    <row r="107" spans="1:15" s="48" customFormat="1" ht="10.050000000000001" customHeight="1" thickTop="1" thickBot="1">
      <c r="B107" s="414"/>
      <c r="C107" s="40"/>
      <c r="D107" s="69"/>
      <c r="E107" s="71"/>
      <c r="F107" s="71"/>
      <c r="G107" s="12"/>
      <c r="H107" s="12"/>
      <c r="I107" s="12"/>
      <c r="J107" s="12"/>
      <c r="K107" s="12"/>
      <c r="L107" s="343"/>
      <c r="M107" s="372"/>
      <c r="N107" s="189"/>
      <c r="O107" s="184"/>
    </row>
    <row r="108" spans="1:15" s="48" customFormat="1" ht="16.95" customHeight="1" thickTop="1" thickBot="1">
      <c r="B108" s="414"/>
      <c r="C108" s="40"/>
      <c r="D108" s="69"/>
      <c r="E108" s="111" t="s">
        <v>64</v>
      </c>
      <c r="F108" s="71"/>
      <c r="G108" s="202">
        <f>G106-G89</f>
        <v>-519.75</v>
      </c>
      <c r="H108" s="113"/>
      <c r="I108" s="114">
        <f>I106-I89</f>
        <v>50948</v>
      </c>
      <c r="J108" s="12"/>
      <c r="K108" s="112">
        <f>K106-K89</f>
        <v>8804</v>
      </c>
      <c r="L108" s="343"/>
      <c r="M108" s="387" t="s">
        <v>93</v>
      </c>
      <c r="N108" s="190">
        <f>N106-N89</f>
        <v>9323.75</v>
      </c>
      <c r="O108" s="184"/>
    </row>
    <row r="109" spans="1:15" s="115" customFormat="1" ht="16.95" customHeight="1" thickTop="1" thickBot="1">
      <c r="B109" s="416"/>
      <c r="C109" s="116"/>
      <c r="D109" s="117"/>
      <c r="E109" s="118" t="s">
        <v>87</v>
      </c>
      <c r="F109" s="119"/>
      <c r="G109" s="120">
        <f>G108/G106</f>
        <v>-3.2482344853446659E-3</v>
      </c>
      <c r="H109" s="120"/>
      <c r="I109" s="120"/>
      <c r="J109" s="121"/>
      <c r="K109" s="120">
        <f>K108/K106</f>
        <v>5.189477220882871E-2</v>
      </c>
      <c r="L109" s="343"/>
      <c r="M109" s="392"/>
      <c r="N109" s="191"/>
      <c r="O109" s="197"/>
    </row>
    <row r="110" spans="1:15" s="2" customFormat="1" ht="33.75" customHeight="1" thickTop="1" thickBot="1">
      <c r="B110" s="413"/>
      <c r="C110" s="5"/>
      <c r="D110" s="73"/>
      <c r="E110" s="73"/>
      <c r="F110" s="73"/>
      <c r="G110" s="103"/>
      <c r="H110" s="103"/>
      <c r="I110" s="103"/>
      <c r="J110" s="103"/>
      <c r="K110" s="103"/>
      <c r="L110" s="354"/>
      <c r="M110" s="389"/>
      <c r="N110" s="179"/>
      <c r="O110" s="6"/>
    </row>
    <row r="111" spans="1:15" s="2" customFormat="1" ht="4.95" customHeight="1" thickTop="1">
      <c r="A111" s="27"/>
      <c r="B111" s="212"/>
      <c r="C111" s="224"/>
      <c r="D111" s="225"/>
      <c r="E111" s="225"/>
      <c r="F111" s="225"/>
      <c r="G111" s="226"/>
      <c r="H111" s="226"/>
      <c r="I111" s="226"/>
      <c r="J111" s="226"/>
      <c r="K111" s="226"/>
      <c r="L111" s="355"/>
      <c r="M111" s="393"/>
      <c r="N111" s="319"/>
      <c r="O111" s="320"/>
    </row>
    <row r="112" spans="1:15" s="27" customFormat="1" ht="16.95" customHeight="1">
      <c r="B112" s="212"/>
      <c r="C112" s="228"/>
      <c r="D112" s="19"/>
      <c r="E112" s="125"/>
      <c r="F112" s="126"/>
      <c r="G112" s="128" t="s">
        <v>2</v>
      </c>
      <c r="H112" s="127"/>
      <c r="I112" s="308" t="s">
        <v>130</v>
      </c>
      <c r="J112" s="212"/>
      <c r="K112" s="160" t="s">
        <v>7</v>
      </c>
      <c r="L112" s="356"/>
      <c r="M112" s="376" t="s">
        <v>153</v>
      </c>
      <c r="N112" s="309" t="s">
        <v>131</v>
      </c>
      <c r="O112" s="321"/>
    </row>
    <row r="113" spans="2:15" s="27" customFormat="1" ht="16.95" customHeight="1">
      <c r="B113" s="212"/>
      <c r="C113" s="228"/>
      <c r="D113" s="29"/>
      <c r="E113" s="214" t="s">
        <v>65</v>
      </c>
      <c r="F113" s="22"/>
      <c r="G113" s="129" t="s">
        <v>66</v>
      </c>
      <c r="H113" s="22"/>
      <c r="I113" s="265" t="s">
        <v>66</v>
      </c>
      <c r="J113" s="212"/>
      <c r="K113" s="161" t="s">
        <v>66</v>
      </c>
      <c r="L113" s="215"/>
      <c r="M113" s="377" t="s">
        <v>142</v>
      </c>
      <c r="N113" s="31" t="s">
        <v>66</v>
      </c>
      <c r="O113" s="321"/>
    </row>
    <row r="114" spans="2:15" s="27" customFormat="1" ht="16.95" customHeight="1">
      <c r="B114" s="212"/>
      <c r="C114" s="228"/>
      <c r="D114" s="34"/>
      <c r="E114" s="35"/>
      <c r="F114" s="21"/>
      <c r="G114" s="130" t="s">
        <v>88</v>
      </c>
      <c r="H114" s="22"/>
      <c r="I114" s="306" t="s">
        <v>128</v>
      </c>
      <c r="J114" s="212"/>
      <c r="K114" s="307" t="s">
        <v>129</v>
      </c>
      <c r="L114" s="215"/>
      <c r="M114" s="394"/>
      <c r="N114" s="310" t="s">
        <v>129</v>
      </c>
      <c r="O114" s="321"/>
    </row>
    <row r="115" spans="2:15" s="48" customFormat="1" ht="10.050000000000001" customHeight="1">
      <c r="B115" s="414"/>
      <c r="C115" s="40"/>
      <c r="D115" s="237"/>
      <c r="E115" s="216"/>
      <c r="F115" s="216"/>
      <c r="G115" s="210"/>
      <c r="H115" s="217"/>
      <c r="I115" s="217"/>
      <c r="J115" s="217"/>
      <c r="K115" s="217"/>
      <c r="L115" s="25"/>
      <c r="M115" s="394"/>
      <c r="N115" s="322"/>
      <c r="O115" s="323"/>
    </row>
    <row r="116" spans="2:15" s="131" customFormat="1" ht="4.95" customHeight="1">
      <c r="B116" s="218"/>
      <c r="C116" s="230"/>
      <c r="D116" s="132"/>
      <c r="E116" s="133"/>
      <c r="F116" s="43"/>
      <c r="G116" s="134"/>
      <c r="H116" s="135"/>
      <c r="I116" s="134"/>
      <c r="J116" s="218"/>
      <c r="K116" s="134"/>
      <c r="L116" s="357"/>
      <c r="M116" s="394"/>
      <c r="N116" s="261"/>
      <c r="O116" s="323"/>
    </row>
    <row r="117" spans="2:15" s="131" customFormat="1" ht="16.95" customHeight="1">
      <c r="B117" s="218"/>
      <c r="C117" s="230"/>
      <c r="D117" s="136"/>
      <c r="E117" s="42" t="s">
        <v>67</v>
      </c>
      <c r="F117" s="43"/>
      <c r="G117" s="279">
        <v>4772</v>
      </c>
      <c r="H117" s="135"/>
      <c r="I117" s="137">
        <v>980.26</v>
      </c>
      <c r="J117" s="218"/>
      <c r="K117" s="279">
        <v>980.26</v>
      </c>
      <c r="L117" s="358"/>
      <c r="M117" s="380"/>
      <c r="N117" s="172">
        <f>K117-I117</f>
        <v>0</v>
      </c>
      <c r="O117" s="323"/>
    </row>
    <row r="118" spans="2:15" s="131" customFormat="1" ht="16.95" customHeight="1">
      <c r="B118" s="218"/>
      <c r="C118" s="230"/>
      <c r="D118" s="136"/>
      <c r="E118" s="138" t="s">
        <v>68</v>
      </c>
      <c r="F118" s="218"/>
      <c r="G118" s="296">
        <v>-3791.74</v>
      </c>
      <c r="H118" s="219"/>
      <c r="I118" s="137">
        <v>6554.25</v>
      </c>
      <c r="J118" s="218"/>
      <c r="K118" s="296">
        <f>26475.26+K108-K132-K139-K117</f>
        <v>8302.9999999999945</v>
      </c>
      <c r="L118" s="358"/>
      <c r="M118" s="366"/>
      <c r="N118" s="176">
        <f>K118-I118</f>
        <v>1748.7499999999945</v>
      </c>
      <c r="O118" s="323"/>
    </row>
    <row r="119" spans="2:15" s="131" customFormat="1" ht="16.95" customHeight="1">
      <c r="B119" s="218"/>
      <c r="C119" s="230"/>
      <c r="D119" s="136"/>
      <c r="E119" s="140" t="s">
        <v>69</v>
      </c>
      <c r="F119" s="218"/>
      <c r="G119" s="303">
        <f>SUM(G117:G118)</f>
        <v>980.26000000000022</v>
      </c>
      <c r="H119" s="220"/>
      <c r="I119" s="203">
        <v>7534.5099999999984</v>
      </c>
      <c r="J119" s="218"/>
      <c r="K119" s="303">
        <f>SUM(K117:K118)</f>
        <v>9283.2599999999948</v>
      </c>
      <c r="L119" s="359"/>
      <c r="M119" s="395"/>
      <c r="N119" s="262">
        <f>SUM(N117:N118)</f>
        <v>1748.7499999999945</v>
      </c>
      <c r="O119" s="323"/>
    </row>
    <row r="120" spans="2:15" s="131" customFormat="1" ht="10.050000000000001" customHeight="1">
      <c r="B120" s="218"/>
      <c r="C120" s="230"/>
      <c r="D120" s="136"/>
      <c r="E120" s="42"/>
      <c r="F120" s="43"/>
      <c r="G120" s="137"/>
      <c r="H120" s="135"/>
      <c r="I120" s="137"/>
      <c r="J120" s="218"/>
      <c r="K120" s="279"/>
      <c r="L120" s="359"/>
      <c r="M120" s="381"/>
      <c r="N120" s="155"/>
      <c r="O120" s="323"/>
    </row>
    <row r="121" spans="2:15" s="131" customFormat="1" ht="16.95" customHeight="1">
      <c r="B121" s="218"/>
      <c r="C121" s="230"/>
      <c r="D121" s="286"/>
      <c r="E121" s="287" t="s">
        <v>116</v>
      </c>
      <c r="F121" s="43"/>
      <c r="G121" s="137"/>
      <c r="H121" s="135"/>
      <c r="I121" s="298"/>
      <c r="J121" s="218"/>
      <c r="K121" s="279"/>
      <c r="L121" s="358"/>
      <c r="M121" s="380"/>
      <c r="N121" s="155"/>
      <c r="O121" s="323"/>
    </row>
    <row r="122" spans="2:15" s="131" customFormat="1" ht="16.95" customHeight="1">
      <c r="B122" s="218"/>
      <c r="C122" s="230"/>
      <c r="D122" s="286"/>
      <c r="E122" s="288" t="s">
        <v>70</v>
      </c>
      <c r="F122" s="43"/>
      <c r="G122" s="269">
        <v>500</v>
      </c>
      <c r="H122" s="135"/>
      <c r="I122" s="263">
        <v>0</v>
      </c>
      <c r="J122" s="218"/>
      <c r="K122" s="269">
        <v>0</v>
      </c>
      <c r="L122" s="358"/>
      <c r="M122" s="366"/>
      <c r="N122" s="172">
        <f t="shared" ref="N122:N130" si="8">K122-I122</f>
        <v>0</v>
      </c>
      <c r="O122" s="323"/>
    </row>
    <row r="123" spans="2:15" s="131" customFormat="1" ht="16.95" customHeight="1">
      <c r="B123" s="218"/>
      <c r="C123" s="230"/>
      <c r="D123" s="286"/>
      <c r="E123" s="288" t="s">
        <v>71</v>
      </c>
      <c r="F123" s="43"/>
      <c r="G123" s="269">
        <v>4000</v>
      </c>
      <c r="H123" s="135"/>
      <c r="I123" s="263">
        <v>4000</v>
      </c>
      <c r="J123" s="218"/>
      <c r="K123" s="269">
        <v>4000</v>
      </c>
      <c r="L123" s="358"/>
      <c r="M123" s="366"/>
      <c r="N123" s="172">
        <f t="shared" si="8"/>
        <v>0</v>
      </c>
      <c r="O123" s="323"/>
    </row>
    <row r="124" spans="2:15" s="131" customFormat="1" ht="16.95" customHeight="1">
      <c r="B124" s="218"/>
      <c r="C124" s="230"/>
      <c r="D124" s="286"/>
      <c r="E124" s="288" t="s">
        <v>72</v>
      </c>
      <c r="F124" s="43"/>
      <c r="G124" s="269">
        <v>5000</v>
      </c>
      <c r="H124" s="135"/>
      <c r="I124" s="263">
        <v>5000</v>
      </c>
      <c r="J124" s="218"/>
      <c r="K124" s="269">
        <v>5000</v>
      </c>
      <c r="L124" s="358"/>
      <c r="M124" s="366"/>
      <c r="N124" s="172">
        <f t="shared" si="8"/>
        <v>0</v>
      </c>
      <c r="O124" s="323"/>
    </row>
    <row r="125" spans="2:15" s="131" customFormat="1" ht="16.95" customHeight="1">
      <c r="B125" s="218"/>
      <c r="C125" s="230"/>
      <c r="D125" s="286"/>
      <c r="E125" s="288" t="s">
        <v>73</v>
      </c>
      <c r="F125" s="104"/>
      <c r="G125" s="269">
        <v>0</v>
      </c>
      <c r="H125" s="135"/>
      <c r="I125" s="263">
        <v>500</v>
      </c>
      <c r="J125" s="218"/>
      <c r="K125" s="264">
        <v>500</v>
      </c>
      <c r="L125" s="360"/>
      <c r="M125" s="410"/>
      <c r="N125" s="172">
        <f t="shared" si="8"/>
        <v>0</v>
      </c>
      <c r="O125" s="323"/>
    </row>
    <row r="126" spans="2:15" s="131" customFormat="1" ht="16.95" customHeight="1">
      <c r="B126" s="218"/>
      <c r="C126" s="230"/>
      <c r="D126" s="289"/>
      <c r="E126" s="290" t="s">
        <v>60</v>
      </c>
      <c r="F126" s="104"/>
      <c r="G126" s="269">
        <v>0</v>
      </c>
      <c r="H126" s="135"/>
      <c r="I126" s="263">
        <v>0</v>
      </c>
      <c r="J126" s="218"/>
      <c r="K126" s="269">
        <v>0</v>
      </c>
      <c r="L126" s="358"/>
      <c r="M126" s="366"/>
      <c r="N126" s="172">
        <f t="shared" si="8"/>
        <v>0</v>
      </c>
      <c r="O126" s="323"/>
    </row>
    <row r="127" spans="2:15" s="131" customFormat="1" ht="16.95" customHeight="1">
      <c r="B127" s="218"/>
      <c r="C127" s="230"/>
      <c r="D127" s="289"/>
      <c r="E127" s="274" t="s">
        <v>117</v>
      </c>
      <c r="F127" s="104"/>
      <c r="G127" s="269">
        <v>3000</v>
      </c>
      <c r="H127" s="135"/>
      <c r="I127" s="263">
        <v>1000</v>
      </c>
      <c r="J127" s="218"/>
      <c r="K127" s="269">
        <v>1000</v>
      </c>
      <c r="L127" s="358"/>
      <c r="M127" s="366"/>
      <c r="N127" s="172">
        <f t="shared" si="8"/>
        <v>0</v>
      </c>
      <c r="O127" s="323"/>
    </row>
    <row r="128" spans="2:15" s="131" customFormat="1" ht="16.95" customHeight="1">
      <c r="B128" s="218"/>
      <c r="C128" s="230"/>
      <c r="D128" s="289"/>
      <c r="E128" s="291" t="s">
        <v>118</v>
      </c>
      <c r="F128" s="104"/>
      <c r="G128" s="269">
        <v>1000</v>
      </c>
      <c r="H128" s="135"/>
      <c r="I128" s="263">
        <v>0</v>
      </c>
      <c r="J128" s="218"/>
      <c r="K128" s="269">
        <v>0</v>
      </c>
      <c r="L128" s="358"/>
      <c r="M128" s="366"/>
      <c r="N128" s="172">
        <f t="shared" si="8"/>
        <v>0</v>
      </c>
      <c r="O128" s="323"/>
    </row>
    <row r="129" spans="1:16" s="131" customFormat="1" ht="16.95" customHeight="1">
      <c r="B129" s="218"/>
      <c r="C129" s="230"/>
      <c r="D129" s="289"/>
      <c r="E129" s="291" t="s">
        <v>119</v>
      </c>
      <c r="F129" s="104"/>
      <c r="G129" s="269">
        <v>0</v>
      </c>
      <c r="H129" s="135"/>
      <c r="I129" s="263">
        <v>0</v>
      </c>
      <c r="J129" s="218"/>
      <c r="K129" s="269">
        <v>0</v>
      </c>
      <c r="L129" s="358"/>
      <c r="M129" s="366"/>
      <c r="N129" s="172">
        <f t="shared" si="8"/>
        <v>0</v>
      </c>
      <c r="O129" s="323"/>
    </row>
    <row r="130" spans="1:16" s="131" customFormat="1" ht="16.95" customHeight="1">
      <c r="B130" s="218"/>
      <c r="C130" s="230"/>
      <c r="D130" s="289"/>
      <c r="E130" s="291" t="s">
        <v>120</v>
      </c>
      <c r="F130" s="104"/>
      <c r="G130" s="292">
        <v>0</v>
      </c>
      <c r="H130" s="135"/>
      <c r="I130" s="263">
        <v>7921</v>
      </c>
      <c r="J130" s="218"/>
      <c r="K130" s="292">
        <v>7921</v>
      </c>
      <c r="L130" s="358"/>
      <c r="M130" s="366"/>
      <c r="N130" s="172">
        <f t="shared" si="8"/>
        <v>0</v>
      </c>
      <c r="O130" s="323"/>
    </row>
    <row r="131" spans="1:16" s="131" customFormat="1" ht="10.050000000000001" customHeight="1">
      <c r="B131" s="218"/>
      <c r="C131" s="230"/>
      <c r="D131" s="285"/>
      <c r="E131" s="106"/>
      <c r="F131" s="104"/>
      <c r="G131" s="279"/>
      <c r="H131" s="135"/>
      <c r="I131" s="298"/>
      <c r="J131" s="218"/>
      <c r="K131" s="279"/>
      <c r="L131" s="358"/>
      <c r="M131" s="366"/>
      <c r="N131" s="155"/>
      <c r="O131" s="323"/>
    </row>
    <row r="132" spans="1:16" s="131" customFormat="1" ht="16.95" customHeight="1">
      <c r="B132" s="218"/>
      <c r="C132" s="230"/>
      <c r="D132" s="285"/>
      <c r="E132" s="106"/>
      <c r="F132" s="104"/>
      <c r="G132" s="304">
        <f>SUM(G122:G131)</f>
        <v>13500</v>
      </c>
      <c r="H132" s="135"/>
      <c r="I132" s="293">
        <v>18421</v>
      </c>
      <c r="J132" s="218"/>
      <c r="K132" s="304">
        <f>SUM(K122:K131)</f>
        <v>18421</v>
      </c>
      <c r="L132" s="358"/>
      <c r="M132" s="366"/>
      <c r="N132" s="276">
        <f>SUM(N122:N131)</f>
        <v>0</v>
      </c>
      <c r="O132" s="323"/>
    </row>
    <row r="133" spans="1:16" s="131" customFormat="1" ht="16.95" customHeight="1">
      <c r="B133" s="218"/>
      <c r="C133" s="230"/>
      <c r="D133" s="285"/>
      <c r="E133" s="294" t="s">
        <v>121</v>
      </c>
      <c r="F133" s="104"/>
      <c r="G133" s="137"/>
      <c r="H133" s="135"/>
      <c r="I133" s="298"/>
      <c r="J133" s="218"/>
      <c r="K133" s="279"/>
      <c r="L133" s="358"/>
      <c r="M133" s="366"/>
      <c r="N133" s="155"/>
      <c r="O133" s="323"/>
    </row>
    <row r="134" spans="1:16" s="48" customFormat="1" ht="16.95" customHeight="1">
      <c r="B134" s="414"/>
      <c r="C134" s="229"/>
      <c r="D134" s="105"/>
      <c r="E134" s="402" t="s">
        <v>150</v>
      </c>
      <c r="F134" s="104"/>
      <c r="G134" s="269">
        <v>2345</v>
      </c>
      <c r="H134" s="44"/>
      <c r="I134" s="264">
        <v>0</v>
      </c>
      <c r="J134" s="44"/>
      <c r="K134" s="269">
        <v>0</v>
      </c>
      <c r="L134" s="357"/>
      <c r="M134" s="386" t="s">
        <v>138</v>
      </c>
      <c r="N134" s="172">
        <f>K134-I134</f>
        <v>0</v>
      </c>
      <c r="O134" s="323"/>
    </row>
    <row r="135" spans="1:16" s="48" customFormat="1" ht="16.95" customHeight="1">
      <c r="B135" s="414"/>
      <c r="C135" s="229"/>
      <c r="D135" s="105"/>
      <c r="E135" s="406" t="s">
        <v>151</v>
      </c>
      <c r="F135" s="104"/>
      <c r="G135" s="269">
        <v>0</v>
      </c>
      <c r="H135" s="44"/>
      <c r="I135" s="264">
        <v>0</v>
      </c>
      <c r="J135" s="217"/>
      <c r="K135" s="337">
        <v>3925</v>
      </c>
      <c r="L135" s="407" t="s">
        <v>147</v>
      </c>
      <c r="M135" s="367" t="s">
        <v>152</v>
      </c>
      <c r="N135" s="172">
        <f>K135-I135</f>
        <v>3925</v>
      </c>
      <c r="O135" s="323"/>
    </row>
    <row r="136" spans="1:16" s="48" customFormat="1" ht="16.95" customHeight="1">
      <c r="B136" s="414"/>
      <c r="C136" s="229"/>
      <c r="D136" s="105"/>
      <c r="E136" s="274" t="s">
        <v>124</v>
      </c>
      <c r="F136" s="104"/>
      <c r="G136" s="269">
        <v>5000</v>
      </c>
      <c r="H136" s="44"/>
      <c r="I136" s="264">
        <v>0</v>
      </c>
      <c r="J136" s="217"/>
      <c r="K136" s="269">
        <v>0</v>
      </c>
      <c r="L136" s="357"/>
      <c r="M136" s="386" t="s">
        <v>139</v>
      </c>
      <c r="N136" s="172">
        <f>K136-I136</f>
        <v>0</v>
      </c>
      <c r="O136" s="323"/>
    </row>
    <row r="137" spans="1:16" s="48" customFormat="1" ht="16.95" customHeight="1">
      <c r="B137" s="414"/>
      <c r="C137" s="229"/>
      <c r="D137" s="105"/>
      <c r="E137" s="274" t="s">
        <v>83</v>
      </c>
      <c r="F137" s="104"/>
      <c r="G137" s="269">
        <v>4650</v>
      </c>
      <c r="H137" s="44"/>
      <c r="I137" s="264">
        <v>0</v>
      </c>
      <c r="J137" s="217"/>
      <c r="K137" s="337">
        <v>3650</v>
      </c>
      <c r="L137" s="407" t="s">
        <v>147</v>
      </c>
      <c r="M137" s="367" t="s">
        <v>155</v>
      </c>
      <c r="N137" s="172">
        <f>K137-I137</f>
        <v>3650</v>
      </c>
      <c r="O137" s="323"/>
    </row>
    <row r="138" spans="1:16" s="131" customFormat="1" ht="10.050000000000001" customHeight="1">
      <c r="B138" s="218"/>
      <c r="C138" s="230"/>
      <c r="D138" s="141"/>
      <c r="E138" s="142"/>
      <c r="F138" s="43"/>
      <c r="G138" s="297"/>
      <c r="H138" s="219"/>
      <c r="I138" s="135"/>
      <c r="J138" s="218"/>
      <c r="K138" s="135"/>
      <c r="L138" s="358"/>
      <c r="M138" s="381"/>
      <c r="N138" s="159"/>
      <c r="O138" s="323"/>
    </row>
    <row r="139" spans="1:16" s="131" customFormat="1" ht="16.95" customHeight="1">
      <c r="B139" s="218"/>
      <c r="C139" s="230"/>
      <c r="D139" s="141"/>
      <c r="E139" s="143" t="s">
        <v>74</v>
      </c>
      <c r="F139" s="43"/>
      <c r="G139" s="304">
        <f>SUM(G134:G138)</f>
        <v>11995</v>
      </c>
      <c r="H139" s="221"/>
      <c r="I139" s="203">
        <v>0</v>
      </c>
      <c r="J139" s="218"/>
      <c r="K139" s="305">
        <f>SUM(K134:K138)</f>
        <v>7575</v>
      </c>
      <c r="L139" s="358"/>
      <c r="M139" s="396"/>
      <c r="N139" s="156">
        <f>SUM(N134:N138)</f>
        <v>7575</v>
      </c>
      <c r="O139" s="323"/>
    </row>
    <row r="140" spans="1:16" customFormat="1" ht="10.050000000000001" customHeight="1" thickBot="1">
      <c r="A140" s="144"/>
      <c r="B140" s="417"/>
      <c r="C140" s="231"/>
      <c r="D140" s="145"/>
      <c r="E140" s="146"/>
      <c r="F140" s="56"/>
      <c r="G140" s="135"/>
      <c r="H140" s="135"/>
      <c r="I140" s="135"/>
      <c r="J140" s="218"/>
      <c r="K140" s="147"/>
      <c r="L140" s="358"/>
      <c r="M140" s="397"/>
      <c r="N140" s="260"/>
      <c r="O140" s="321"/>
      <c r="P140" s="2"/>
    </row>
    <row r="141" spans="1:16" customFormat="1" ht="16.95" customHeight="1" thickTop="1" thickBot="1">
      <c r="A141" s="144"/>
      <c r="B141" s="417"/>
      <c r="C141" s="231"/>
      <c r="D141" s="148"/>
      <c r="E141" s="149"/>
      <c r="F141" s="222"/>
      <c r="G141" s="299">
        <v>26475.26</v>
      </c>
      <c r="H141" s="300"/>
      <c r="I141" s="299">
        <v>25955.509999999995</v>
      </c>
      <c r="J141" s="301"/>
      <c r="K141" s="302">
        <f>G141+K108</f>
        <v>35279.259999999995</v>
      </c>
      <c r="L141" s="361"/>
      <c r="M141" s="398" t="s">
        <v>93</v>
      </c>
      <c r="N141" s="411">
        <f>N119+N132+N139</f>
        <v>9323.7499999999945</v>
      </c>
      <c r="O141" s="321"/>
      <c r="P141" s="2"/>
    </row>
    <row r="142" spans="1:16" s="115" customFormat="1" ht="15" customHeight="1" thickTop="1" thickBot="1">
      <c r="B142" s="416"/>
      <c r="C142" s="232"/>
      <c r="D142" s="233"/>
      <c r="E142" s="234"/>
      <c r="F142" s="234"/>
      <c r="G142" s="235"/>
      <c r="H142" s="235"/>
      <c r="I142" s="235"/>
      <c r="J142" s="233"/>
      <c r="K142" s="233"/>
      <c r="L142" s="362"/>
      <c r="M142" s="399" t="s">
        <v>75</v>
      </c>
      <c r="N142" s="325"/>
      <c r="O142" s="326"/>
    </row>
    <row r="143" spans="1:16" s="2" customFormat="1" ht="19.95" customHeight="1" thickTop="1">
      <c r="A143" s="150"/>
      <c r="B143" s="418"/>
      <c r="C143" s="150"/>
      <c r="D143" s="27"/>
      <c r="E143" s="1"/>
      <c r="F143" s="27"/>
      <c r="G143" s="27"/>
      <c r="H143" s="27"/>
      <c r="I143" s="27"/>
      <c r="J143" s="27"/>
      <c r="K143" s="27"/>
      <c r="L143" s="363"/>
      <c r="M143" s="400"/>
      <c r="N143" s="177">
        <f>L141-J141</f>
        <v>0</v>
      </c>
      <c r="O143" s="28"/>
    </row>
    <row r="144" spans="1:16" s="2" customFormat="1" ht="19.95" customHeight="1">
      <c r="A144" s="1"/>
      <c r="B144" s="412"/>
      <c r="C144" s="1"/>
      <c r="E144" s="27"/>
      <c r="L144" s="364"/>
      <c r="M144" s="374"/>
      <c r="O144"/>
    </row>
    <row r="145" spans="1:15" s="2" customFormat="1" ht="19.95" customHeight="1">
      <c r="A145" s="1"/>
      <c r="B145" s="412"/>
      <c r="C145" s="1"/>
      <c r="K145" s="2">
        <v>20812</v>
      </c>
      <c r="L145" s="338"/>
      <c r="M145" s="374" t="s">
        <v>80</v>
      </c>
      <c r="N145" s="175"/>
      <c r="O145"/>
    </row>
    <row r="146" spans="1:15" ht="19.95" customHeight="1">
      <c r="N146" s="175"/>
    </row>
    <row r="150" spans="1:15" s="2" customFormat="1" ht="19.95" customHeight="1">
      <c r="A150" s="1"/>
      <c r="B150" s="412"/>
      <c r="C150" s="1"/>
      <c r="L150" s="338"/>
      <c r="M150" s="401"/>
      <c r="O150"/>
    </row>
  </sheetData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1" min="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66E4-FC18-6F48-9318-25D72D4FE148}">
  <dimension ref="A1:HW151"/>
  <sheetViews>
    <sheetView tabSelected="1" topLeftCell="C1" zoomScale="110" zoomScaleNormal="110" zoomScaleSheetLayoutView="90" workbookViewId="0">
      <selection activeCell="K140" sqref="K140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7.19921875" style="422" customWidth="1"/>
    <col min="13" max="13" width="69" style="374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423"/>
      <c r="M2" s="375"/>
      <c r="N2" s="5"/>
      <c r="O2" s="178"/>
    </row>
    <row r="3" spans="1:32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13"/>
      <c r="K3" s="13"/>
      <c r="L3" s="424"/>
      <c r="M3" s="376" t="s">
        <v>163</v>
      </c>
      <c r="N3" s="179"/>
      <c r="O3" s="180"/>
    </row>
    <row r="4" spans="1:32" s="2" customFormat="1" ht="25.05" customHeight="1" thickTop="1">
      <c r="A4" s="7"/>
      <c r="B4" s="413"/>
      <c r="C4" s="7"/>
      <c r="D4" s="15"/>
      <c r="E4" s="16" t="s">
        <v>90</v>
      </c>
      <c r="F4" s="17"/>
      <c r="G4" s="13"/>
      <c r="H4" s="67"/>
      <c r="I4" s="67"/>
      <c r="J4" s="13"/>
      <c r="K4" s="13"/>
      <c r="L4" s="424"/>
      <c r="M4" s="377" t="s">
        <v>164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212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425"/>
      <c r="M5" s="369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425"/>
      <c r="M6" s="378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165</v>
      </c>
      <c r="J7" s="22"/>
      <c r="K7" s="162" t="s">
        <v>91</v>
      </c>
      <c r="L7" s="425"/>
      <c r="M7" s="369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426"/>
      <c r="M8" s="369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f>25635+2819+722+196</f>
        <v>29372</v>
      </c>
      <c r="J9" s="44"/>
      <c r="K9" s="337">
        <v>38500</v>
      </c>
      <c r="L9" s="45"/>
      <c r="M9" s="452" t="s">
        <v>179</v>
      </c>
      <c r="N9" s="172">
        <f>K9-G9</f>
        <v>2000</v>
      </c>
      <c r="O9" s="183"/>
      <c r="P9" s="169" t="s">
        <v>82</v>
      </c>
      <c r="Q9" s="169"/>
      <c r="R9" s="169">
        <f>+'[1]2020-21 Draft Budget-Reserve'!$I$951</f>
        <v>0</v>
      </c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312</v>
      </c>
      <c r="J10" s="44"/>
      <c r="K10" s="408">
        <v>500</v>
      </c>
      <c r="L10" s="45"/>
      <c r="M10" s="452" t="s">
        <v>183</v>
      </c>
      <c r="N10" s="173">
        <f>K10-G10</f>
        <v>-150</v>
      </c>
      <c r="O10" s="183"/>
      <c r="P10" s="169">
        <v>500</v>
      </c>
      <c r="Q10" s="169">
        <v>500</v>
      </c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408">
        <v>600</v>
      </c>
      <c r="L11" s="45"/>
      <c r="M11" s="452" t="s">
        <v>188</v>
      </c>
      <c r="N11" s="173">
        <f>K11-G11</f>
        <v>-750</v>
      </c>
      <c r="O11" s="183"/>
      <c r="P11" s="169"/>
      <c r="Q11" s="169">
        <v>5</v>
      </c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29684</v>
      </c>
      <c r="J12" s="44"/>
      <c r="K12" s="53">
        <f>SUM(K9:K11)</f>
        <v>39600</v>
      </c>
      <c r="L12" s="428"/>
      <c r="M12" s="372"/>
      <c r="N12" s="51">
        <f>SUM(N9:N11)</f>
        <v>1100</v>
      </c>
      <c r="O12" s="183"/>
      <c r="P12" s="169"/>
      <c r="Q12" s="169"/>
      <c r="R12" s="169"/>
      <c r="S12" s="169">
        <v>500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426"/>
      <c r="M13" s="369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163">
        <v>1100</v>
      </c>
      <c r="L14" s="45" t="s">
        <v>172</v>
      </c>
      <c r="M14" s="365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511</v>
      </c>
      <c r="J15" s="44"/>
      <c r="K15" s="163">
        <v>800</v>
      </c>
      <c r="L15" s="45" t="s">
        <v>172</v>
      </c>
      <c r="M15" s="366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44"/>
      <c r="K16" s="337">
        <v>35</v>
      </c>
      <c r="L16" s="45"/>
      <c r="M16" s="448" t="s">
        <v>180</v>
      </c>
      <c r="N16" s="172">
        <f t="shared" si="0"/>
        <v>-215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1</v>
      </c>
      <c r="J17" s="44"/>
      <c r="K17" s="163">
        <v>110</v>
      </c>
      <c r="L17" s="45" t="s">
        <v>172</v>
      </c>
      <c r="M17" s="366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656</v>
      </c>
      <c r="J18" s="44"/>
      <c r="K18" s="337">
        <v>800</v>
      </c>
      <c r="L18" s="45"/>
      <c r="M18" s="448" t="s">
        <v>184</v>
      </c>
      <c r="N18" s="172">
        <f t="shared" si="0"/>
        <v>-400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337">
        <v>400</v>
      </c>
      <c r="L19" s="45"/>
      <c r="M19" s="448" t="s">
        <v>185</v>
      </c>
      <c r="N19" s="172">
        <f t="shared" si="0"/>
        <v>-700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61</v>
      </c>
      <c r="J20" s="44"/>
      <c r="K20" s="453">
        <v>1500</v>
      </c>
      <c r="L20" s="45" t="s">
        <v>172</v>
      </c>
      <c r="M20" s="410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337">
        <v>100</v>
      </c>
      <c r="L21" s="45"/>
      <c r="M21" s="448" t="s">
        <v>186</v>
      </c>
      <c r="N21" s="172">
        <f t="shared" si="0"/>
        <v>-100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45" t="s">
        <v>172</v>
      </c>
      <c r="M22" s="367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209</v>
      </c>
      <c r="J23" s="44"/>
      <c r="K23" s="337">
        <v>500</v>
      </c>
      <c r="L23" s="45"/>
      <c r="M23" s="448" t="s">
        <v>186</v>
      </c>
      <c r="N23" s="172">
        <f t="shared" si="0"/>
        <v>-100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45"/>
      <c r="M24" s="367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4"/>
      <c r="K25" s="163">
        <v>375</v>
      </c>
      <c r="L25" s="45" t="s">
        <v>172</v>
      </c>
      <c r="M25" s="366" t="s">
        <v>148</v>
      </c>
      <c r="N25" s="172">
        <f t="shared" si="0"/>
        <v>125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45"/>
      <c r="M26" s="366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32</v>
      </c>
      <c r="J27" s="44"/>
      <c r="K27" s="163">
        <v>50</v>
      </c>
      <c r="L27" s="45" t="s">
        <v>172</v>
      </c>
      <c r="M27" s="366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45" t="s">
        <v>172</v>
      </c>
      <c r="M28" s="366"/>
      <c r="N28" s="172">
        <f t="shared" si="0"/>
        <v>0</v>
      </c>
      <c r="O28" s="184"/>
    </row>
    <row r="29" spans="1:32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163">
        <v>125</v>
      </c>
      <c r="L29" s="45" t="s">
        <v>172</v>
      </c>
      <c r="M29" s="365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1655</v>
      </c>
      <c r="J30" s="44"/>
      <c r="K30" s="163">
        <v>2150</v>
      </c>
      <c r="L30" s="45" t="s">
        <v>172</v>
      </c>
      <c r="M30" s="365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45" t="s">
        <v>172</v>
      </c>
      <c r="M31" s="410"/>
      <c r="N31" s="172">
        <f t="shared" si="0"/>
        <v>0</v>
      </c>
      <c r="O31" s="184"/>
    </row>
    <row r="32" spans="1:32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1</v>
      </c>
      <c r="J32" s="44"/>
      <c r="K32" s="163">
        <v>625</v>
      </c>
      <c r="L32" s="45" t="s">
        <v>172</v>
      </c>
      <c r="M32" s="365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4790</v>
      </c>
      <c r="J33" s="44"/>
      <c r="K33" s="53">
        <f>SUM(K14:K32)</f>
        <v>9345</v>
      </c>
      <c r="L33" s="45"/>
      <c r="M33" s="368"/>
      <c r="N33" s="51">
        <f>SUM(N14:N32)</f>
        <v>-1390</v>
      </c>
      <c r="O33" s="184"/>
    </row>
    <row r="34" spans="1:15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45"/>
      <c r="M34" s="369"/>
      <c r="N34" s="154"/>
      <c r="O34" s="185"/>
    </row>
    <row r="35" spans="1:15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45"/>
      <c r="M35" s="366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45" t="s">
        <v>172</v>
      </c>
      <c r="M36" s="366"/>
      <c r="N36" s="172">
        <f t="shared" si="1"/>
        <v>0</v>
      </c>
      <c r="O36" s="184"/>
    </row>
    <row r="37" spans="1:15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45" t="s">
        <v>172</v>
      </c>
      <c r="M37" s="366"/>
      <c r="N37" s="172">
        <f t="shared" si="1"/>
        <v>0</v>
      </c>
      <c r="O37" s="184"/>
    </row>
    <row r="38" spans="1:15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45"/>
      <c r="M38" s="366"/>
      <c r="N38" s="172">
        <f t="shared" si="1"/>
        <v>0</v>
      </c>
      <c r="O38" s="184"/>
    </row>
    <row r="39" spans="1:15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45"/>
      <c r="M39" s="366"/>
      <c r="N39" s="276">
        <f>SUM(N35:N38)</f>
        <v>0</v>
      </c>
      <c r="O39" s="184"/>
    </row>
    <row r="40" spans="1:15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45"/>
      <c r="M40" s="366"/>
      <c r="N40" s="45"/>
      <c r="O40" s="184"/>
    </row>
    <row r="41" spans="1:15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45" t="s">
        <v>172</v>
      </c>
      <c r="M41" s="366"/>
      <c r="N41" s="172">
        <f t="shared" si="1"/>
        <v>0</v>
      </c>
      <c r="O41" s="184"/>
    </row>
    <row r="42" spans="1:15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337">
        <v>450</v>
      </c>
      <c r="L42" s="45"/>
      <c r="M42" s="448" t="s">
        <v>182</v>
      </c>
      <c r="N42" s="172">
        <f t="shared" si="1"/>
        <v>-200</v>
      </c>
      <c r="O42" s="184"/>
    </row>
    <row r="43" spans="1:15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337">
        <v>0</v>
      </c>
      <c r="L43" s="45"/>
      <c r="M43" s="448" t="s">
        <v>181</v>
      </c>
      <c r="N43" s="172">
        <f t="shared" si="1"/>
        <v>-200</v>
      </c>
      <c r="O43" s="186"/>
    </row>
    <row r="44" spans="1:15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45" t="s">
        <v>172</v>
      </c>
      <c r="M44" s="366"/>
      <c r="N44" s="172">
        <f t="shared" si="1"/>
        <v>0</v>
      </c>
      <c r="O44" s="184"/>
    </row>
    <row r="45" spans="1:15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337">
        <v>0</v>
      </c>
      <c r="L45" s="45"/>
      <c r="M45" s="448" t="s">
        <v>181</v>
      </c>
      <c r="N45" s="172">
        <f t="shared" si="1"/>
        <v>-200</v>
      </c>
      <c r="O45" s="184"/>
    </row>
    <row r="46" spans="1:15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45" t="s">
        <v>172</v>
      </c>
      <c r="M46" s="366"/>
      <c r="N46" s="172">
        <f t="shared" si="1"/>
        <v>0</v>
      </c>
      <c r="O46" s="184"/>
    </row>
    <row r="47" spans="1:15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163">
        <v>1220</v>
      </c>
      <c r="L47" s="45" t="s">
        <v>172</v>
      </c>
      <c r="M47" s="371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45" t="s">
        <v>172</v>
      </c>
      <c r="M48" s="366"/>
      <c r="N48" s="172">
        <f t="shared" si="1"/>
        <v>0</v>
      </c>
      <c r="O48" s="184"/>
    </row>
    <row r="49" spans="1:15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45" t="s">
        <v>172</v>
      </c>
      <c r="M49" s="372" t="s">
        <v>24</v>
      </c>
      <c r="N49" s="172">
        <f t="shared" si="1"/>
        <v>0</v>
      </c>
      <c r="O49" s="184"/>
    </row>
    <row r="50" spans="1:15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45" t="s">
        <v>172</v>
      </c>
      <c r="M50" s="372" t="s">
        <v>24</v>
      </c>
      <c r="N50" s="172">
        <f t="shared" si="1"/>
        <v>0</v>
      </c>
      <c r="O50" s="184"/>
    </row>
    <row r="51" spans="1:15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45" t="s">
        <v>172</v>
      </c>
      <c r="M51" s="372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7120</v>
      </c>
      <c r="L52" s="45"/>
      <c r="M52" s="373"/>
      <c r="N52" s="51">
        <f>SUM(N35:N48)</f>
        <v>120</v>
      </c>
      <c r="O52" s="184"/>
    </row>
    <row r="53" spans="1:15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45"/>
      <c r="M53" s="366"/>
      <c r="N53" s="154"/>
      <c r="O53" s="184"/>
    </row>
    <row r="54" spans="1:15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>
        <v>43</v>
      </c>
      <c r="J54" s="44"/>
      <c r="K54" s="408">
        <v>43</v>
      </c>
      <c r="L54" s="45"/>
      <c r="M54" s="448" t="s">
        <v>173</v>
      </c>
      <c r="N54" s="172">
        <f t="shared" ref="N54:N55" si="2">K54-G54</f>
        <v>-32</v>
      </c>
      <c r="O54" s="184"/>
    </row>
    <row r="55" spans="1:15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/>
      <c r="K55" s="164">
        <v>1250</v>
      </c>
      <c r="L55" s="45" t="s">
        <v>172</v>
      </c>
      <c r="M55" s="366" t="s">
        <v>161</v>
      </c>
      <c r="N55" s="172">
        <f t="shared" si="2"/>
        <v>0</v>
      </c>
      <c r="O55" s="184"/>
    </row>
    <row r="56" spans="1:15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1049</v>
      </c>
      <c r="J56" s="44"/>
      <c r="K56" s="53">
        <f>SUM(K53:K55)</f>
        <v>1293</v>
      </c>
      <c r="L56" s="427"/>
      <c r="M56" s="372"/>
      <c r="N56" s="156">
        <f>SUM(N54:N55)</f>
        <v>-32</v>
      </c>
      <c r="O56" s="184"/>
    </row>
    <row r="57" spans="1:15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44393</v>
      </c>
      <c r="J57" s="277"/>
      <c r="K57" s="277">
        <f>K56+K52+K39+K33+K12</f>
        <v>59208</v>
      </c>
      <c r="L57" s="429"/>
      <c r="M57" s="382" t="s">
        <v>47</v>
      </c>
      <c r="N57" s="257">
        <f>N56+N52+N39+N33+N12</f>
        <v>-202</v>
      </c>
      <c r="O57" s="245"/>
    </row>
    <row r="58" spans="1:15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430"/>
      <c r="M58" s="382"/>
      <c r="N58" s="192"/>
      <c r="O58" s="187"/>
    </row>
    <row r="59" spans="1:15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431"/>
      <c r="M59" s="383"/>
      <c r="N59" s="74"/>
      <c r="O59" s="6"/>
    </row>
    <row r="60" spans="1:15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432"/>
      <c r="M60" s="384"/>
      <c r="N60" s="80"/>
      <c r="O60" s="6"/>
    </row>
    <row r="61" spans="1:15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 t="s">
        <v>171</v>
      </c>
      <c r="J61" s="87"/>
      <c r="K61" s="87"/>
      <c r="L61" s="433"/>
      <c r="M61" s="383"/>
      <c r="N61" s="152"/>
      <c r="O61" s="178"/>
    </row>
    <row r="62" spans="1:15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44393</v>
      </c>
      <c r="J62" s="277"/>
      <c r="K62" s="277">
        <f>K57</f>
        <v>59208</v>
      </c>
      <c r="L62" s="430"/>
      <c r="M62" s="378" t="s">
        <v>8</v>
      </c>
      <c r="N62" s="259">
        <f>N57</f>
        <v>-202</v>
      </c>
      <c r="O62" s="184"/>
    </row>
    <row r="63" spans="1:15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428"/>
      <c r="M63" s="369"/>
      <c r="N63" s="154"/>
      <c r="O63" s="185"/>
    </row>
    <row r="64" spans="1:15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44"/>
      <c r="K64" s="457">
        <v>3035</v>
      </c>
      <c r="L64" s="45" t="s">
        <v>172</v>
      </c>
      <c r="M64" s="459" t="s">
        <v>193</v>
      </c>
      <c r="N64" s="172">
        <f t="shared" ref="N64:N75" si="3">K64-G64</f>
        <v>-215</v>
      </c>
      <c r="O64" s="184"/>
    </row>
    <row r="65" spans="1:15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45" t="s">
        <v>172</v>
      </c>
      <c r="M65" s="367"/>
      <c r="N65" s="172">
        <f t="shared" si="3"/>
        <v>0</v>
      </c>
      <c r="O65" s="184"/>
    </row>
    <row r="66" spans="1:15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44"/>
      <c r="K66" s="163">
        <v>385</v>
      </c>
      <c r="L66" s="45" t="s">
        <v>172</v>
      </c>
      <c r="M66" s="366"/>
      <c r="N66" s="172">
        <f t="shared" si="3"/>
        <v>0</v>
      </c>
      <c r="O66" s="184"/>
    </row>
    <row r="67" spans="1:15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163">
        <v>1000</v>
      </c>
      <c r="L67" s="45" t="s">
        <v>172</v>
      </c>
      <c r="M67" s="421" t="s">
        <v>170</v>
      </c>
      <c r="N67" s="172">
        <f t="shared" si="3"/>
        <v>250</v>
      </c>
      <c r="O67" s="184"/>
    </row>
    <row r="68" spans="1:15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44"/>
      <c r="K68" s="164">
        <v>85</v>
      </c>
      <c r="L68" s="45" t="s">
        <v>172</v>
      </c>
      <c r="M68" s="386"/>
      <c r="N68" s="173">
        <f t="shared" si="3"/>
        <v>0</v>
      </c>
      <c r="O68" s="184"/>
    </row>
    <row r="69" spans="1:15" s="48" customFormat="1" ht="16.95" customHeight="1">
      <c r="A69" s="40"/>
      <c r="B69" s="414"/>
      <c r="C69" s="40"/>
      <c r="D69" s="267" t="s">
        <v>33</v>
      </c>
      <c r="E69" s="450" t="s">
        <v>174</v>
      </c>
      <c r="F69" s="43"/>
      <c r="G69" s="269">
        <v>4500</v>
      </c>
      <c r="H69" s="44"/>
      <c r="I69" s="159">
        <v>100</v>
      </c>
      <c r="J69" s="44"/>
      <c r="K69" s="408">
        <v>1000</v>
      </c>
      <c r="L69" s="45"/>
      <c r="M69" s="448" t="s">
        <v>175</v>
      </c>
      <c r="N69" s="173">
        <f t="shared" si="3"/>
        <v>-3500</v>
      </c>
      <c r="O69" s="184"/>
    </row>
    <row r="70" spans="1:15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45" t="s">
        <v>172</v>
      </c>
      <c r="M70" s="366"/>
      <c r="N70" s="172">
        <f t="shared" si="3"/>
        <v>0</v>
      </c>
      <c r="O70" s="184"/>
    </row>
    <row r="71" spans="1:15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2350</v>
      </c>
      <c r="J71" s="44"/>
      <c r="K71" s="163">
        <v>3500</v>
      </c>
      <c r="L71" s="45" t="s">
        <v>172</v>
      </c>
      <c r="M71" s="366"/>
      <c r="N71" s="172">
        <f t="shared" si="3"/>
        <v>0</v>
      </c>
      <c r="O71" s="184"/>
    </row>
    <row r="72" spans="1:15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163">
        <v>2800</v>
      </c>
      <c r="L72" s="45" t="s">
        <v>172</v>
      </c>
      <c r="M72" s="366" t="s">
        <v>169</v>
      </c>
      <c r="N72" s="172">
        <f t="shared" si="3"/>
        <v>2500</v>
      </c>
      <c r="O72" s="184"/>
    </row>
    <row r="73" spans="1:15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4"/>
      <c r="K73" s="163">
        <v>250</v>
      </c>
      <c r="L73" s="45" t="s">
        <v>172</v>
      </c>
      <c r="M73" s="366"/>
      <c r="N73" s="172">
        <f t="shared" si="3"/>
        <v>0</v>
      </c>
      <c r="O73" s="184"/>
    </row>
    <row r="74" spans="1:15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337">
        <v>350</v>
      </c>
      <c r="L74" s="45" t="s">
        <v>172</v>
      </c>
      <c r="M74" s="448" t="s">
        <v>190</v>
      </c>
      <c r="N74" s="172">
        <f t="shared" si="3"/>
        <v>-650</v>
      </c>
      <c r="O74" s="184"/>
    </row>
    <row r="75" spans="1:15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217</v>
      </c>
      <c r="J75" s="44"/>
      <c r="K75" s="337">
        <v>750</v>
      </c>
      <c r="L75" s="45" t="s">
        <v>172</v>
      </c>
      <c r="M75" s="448" t="s">
        <v>189</v>
      </c>
      <c r="N75" s="176">
        <f t="shared" si="3"/>
        <v>100</v>
      </c>
      <c r="O75" s="184"/>
    </row>
    <row r="76" spans="1:15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6540</v>
      </c>
      <c r="J76" s="44"/>
      <c r="K76" s="53">
        <f>SUM(K64:K75)</f>
        <v>13815</v>
      </c>
      <c r="L76" s="45"/>
      <c r="M76" s="372"/>
      <c r="N76" s="53">
        <f>SUM(N64:N75)</f>
        <v>-1515</v>
      </c>
      <c r="O76" s="184"/>
    </row>
    <row r="77" spans="1:15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45"/>
      <c r="M77" s="372"/>
      <c r="N77" s="52"/>
      <c r="O77" s="184"/>
    </row>
    <row r="78" spans="1:15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337">
        <v>0</v>
      </c>
      <c r="L78" s="45"/>
      <c r="M78" s="449" t="s">
        <v>195</v>
      </c>
      <c r="N78" s="172">
        <f t="shared" ref="N78:N83" si="4">K78-G78</f>
        <v>-65000</v>
      </c>
      <c r="O78" s="184"/>
    </row>
    <row r="79" spans="1:15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5605</v>
      </c>
      <c r="J79" s="44"/>
      <c r="K79" s="337">
        <v>6500</v>
      </c>
      <c r="L79" s="45"/>
      <c r="M79" s="449" t="s">
        <v>187</v>
      </c>
      <c r="N79" s="172">
        <f>K79-G79</f>
        <v>1500</v>
      </c>
      <c r="O79" s="184"/>
    </row>
    <row r="80" spans="1:15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163">
        <v>0</v>
      </c>
      <c r="L80" s="45" t="s">
        <v>172</v>
      </c>
      <c r="M80" s="372" t="s">
        <v>168</v>
      </c>
      <c r="N80" s="172">
        <f t="shared" si="4"/>
        <v>-4650</v>
      </c>
      <c r="O80" s="184"/>
    </row>
    <row r="81" spans="1:20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163">
        <v>3305</v>
      </c>
      <c r="L81" s="45" t="s">
        <v>172</v>
      </c>
      <c r="M81" s="372" t="s">
        <v>141</v>
      </c>
      <c r="N81" s="172">
        <f t="shared" si="4"/>
        <v>-295</v>
      </c>
      <c r="O81" s="184"/>
    </row>
    <row r="82" spans="1:20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/>
      <c r="J82" s="44"/>
      <c r="K82" s="337">
        <v>1500</v>
      </c>
      <c r="L82" s="45"/>
      <c r="M82" s="449" t="s">
        <v>177</v>
      </c>
      <c r="N82" s="172">
        <f t="shared" si="4"/>
        <v>-1500</v>
      </c>
      <c r="O82" s="184"/>
      <c r="T82" s="48">
        <v>420</v>
      </c>
    </row>
    <row r="83" spans="1:20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337">
        <v>0</v>
      </c>
      <c r="L83" s="45"/>
      <c r="M83" s="449" t="s">
        <v>192</v>
      </c>
      <c r="N83" s="172">
        <f t="shared" si="4"/>
        <v>-4039.75</v>
      </c>
      <c r="O83" s="184"/>
    </row>
    <row r="84" spans="1:20" s="48" customFormat="1" ht="16.95" customHeight="1">
      <c r="A84" s="40"/>
      <c r="B84" s="414"/>
      <c r="C84" s="40"/>
      <c r="D84" s="454"/>
      <c r="E84" s="455"/>
      <c r="F84" s="43"/>
      <c r="G84" s="279"/>
      <c r="H84" s="153"/>
      <c r="I84" s="153"/>
      <c r="J84" s="159"/>
      <c r="K84" s="153"/>
      <c r="L84" s="45"/>
      <c r="M84" s="458"/>
      <c r="N84" s="159"/>
      <c r="O84" s="184"/>
    </row>
    <row r="85" spans="1:20" s="48" customFormat="1" ht="10.050000000000001" customHeight="1">
      <c r="A85" s="40"/>
      <c r="B85" s="414"/>
      <c r="C85" s="40"/>
      <c r="D85" s="104"/>
      <c r="E85" s="216"/>
      <c r="F85" s="43"/>
      <c r="G85" s="279"/>
      <c r="H85" s="52"/>
      <c r="I85" s="52"/>
      <c r="J85" s="44"/>
      <c r="K85" s="52"/>
      <c r="L85" s="45"/>
      <c r="M85" s="372"/>
      <c r="N85" s="52"/>
      <c r="O85" s="184"/>
    </row>
    <row r="86" spans="1:20" s="48" customFormat="1" ht="16.95" customHeight="1">
      <c r="A86" s="40"/>
      <c r="B86" s="414"/>
      <c r="C86" s="40"/>
      <c r="D86" s="104"/>
      <c r="E86" s="216"/>
      <c r="F86" s="43"/>
      <c r="G86" s="276">
        <f t="shared" ref="G86" si="5">SUM(G78:G85)</f>
        <v>85289.75</v>
      </c>
      <c r="H86" s="52"/>
      <c r="I86" s="276">
        <f>SUM(I78:I85)</f>
        <v>8910</v>
      </c>
      <c r="J86" s="44"/>
      <c r="K86" s="276">
        <f>SUM(K78:K85)</f>
        <v>11305</v>
      </c>
      <c r="L86" s="45"/>
      <c r="M86" s="372"/>
      <c r="N86" s="53">
        <f>SUM(N78:N85)</f>
        <v>-73984.75</v>
      </c>
      <c r="O86" s="184"/>
    </row>
    <row r="87" spans="1:20" s="48" customFormat="1" ht="4.95" customHeight="1">
      <c r="A87" s="40"/>
      <c r="B87" s="414"/>
      <c r="C87" s="40"/>
      <c r="D87" s="49"/>
      <c r="E87" s="91"/>
      <c r="F87" s="43"/>
      <c r="G87" s="153"/>
      <c r="H87" s="52"/>
      <c r="I87" s="52"/>
      <c r="J87" s="52"/>
      <c r="K87" s="52"/>
      <c r="L87" s="45"/>
      <c r="M87" s="372"/>
      <c r="N87" s="52"/>
      <c r="O87" s="184"/>
    </row>
    <row r="88" spans="1:20" s="48" customFormat="1" ht="16.95" customHeight="1">
      <c r="A88" s="40"/>
      <c r="B88" s="414"/>
      <c r="C88" s="40"/>
      <c r="D88" s="267">
        <v>4800</v>
      </c>
      <c r="E88" s="268" t="s">
        <v>73</v>
      </c>
      <c r="F88" s="43"/>
      <c r="G88" s="238">
        <v>500</v>
      </c>
      <c r="H88" s="44"/>
      <c r="I88" s="239"/>
      <c r="J88" s="44"/>
      <c r="K88" s="240">
        <v>4097</v>
      </c>
      <c r="L88" s="45" t="s">
        <v>172</v>
      </c>
      <c r="M88" s="420" t="s">
        <v>167</v>
      </c>
      <c r="N88" s="172">
        <f t="shared" ref="N88" si="6">K88-G88</f>
        <v>3597</v>
      </c>
      <c r="O88" s="184"/>
    </row>
    <row r="89" spans="1:20" s="2" customFormat="1" ht="4.95" customHeight="1" thickBot="1">
      <c r="A89" s="7"/>
      <c r="B89" s="413"/>
      <c r="C89" s="7"/>
      <c r="D89" s="283"/>
      <c r="E89" s="284"/>
      <c r="F89" s="15"/>
      <c r="G89" s="12"/>
      <c r="H89" s="12"/>
      <c r="I89" s="12"/>
      <c r="J89" s="12"/>
      <c r="K89" s="12"/>
      <c r="L89" s="424"/>
      <c r="M89" s="404"/>
      <c r="N89" s="194"/>
      <c r="O89" s="180"/>
    </row>
    <row r="90" spans="1:20" s="2" customFormat="1" ht="16.95" customHeight="1" thickBot="1">
      <c r="A90" s="7"/>
      <c r="B90" s="413"/>
      <c r="C90" s="7"/>
      <c r="D90" s="92"/>
      <c r="E90" s="93" t="s">
        <v>58</v>
      </c>
      <c r="F90" s="70"/>
      <c r="G90" s="94">
        <f>SUM(G88+G86+G76+G56+G52+G39+G33+G12)</f>
        <v>160529.75</v>
      </c>
      <c r="H90" s="54"/>
      <c r="I90" s="95">
        <f>SUM(I88+I86+I76+I56+I52+I39+I33+I12)</f>
        <v>59843</v>
      </c>
      <c r="J90" s="12"/>
      <c r="K90" s="95">
        <f>SUM(K88+K86+K76+K56+K52+K39+K33+K12)</f>
        <v>88425</v>
      </c>
      <c r="L90" s="424"/>
      <c r="M90" s="388"/>
      <c r="N90" s="95">
        <f>SUM(N88+N86+N76+N56+N52+N39+N33+N12)</f>
        <v>-72104.75</v>
      </c>
      <c r="O90" s="180"/>
    </row>
    <row r="91" spans="1:20" s="2" customFormat="1" ht="4.95" customHeight="1" thickBot="1">
      <c r="A91" s="7"/>
      <c r="B91" s="413"/>
      <c r="C91" s="97"/>
      <c r="D91" s="78"/>
      <c r="E91" s="79"/>
      <c r="F91" s="79"/>
      <c r="G91" s="98"/>
      <c r="H91" s="98"/>
      <c r="I91" s="98"/>
      <c r="J91" s="98"/>
      <c r="K91" s="98"/>
      <c r="L91" s="430"/>
      <c r="M91" s="384"/>
      <c r="N91" s="208"/>
      <c r="O91" s="193"/>
    </row>
    <row r="92" spans="1:20" s="2" customFormat="1" ht="15" customHeight="1" thickTop="1" thickBot="1">
      <c r="B92" s="413"/>
      <c r="C92" s="5"/>
      <c r="D92" s="73"/>
      <c r="E92" s="73"/>
      <c r="F92" s="73"/>
      <c r="G92" s="103"/>
      <c r="H92" s="103"/>
      <c r="I92" s="103"/>
      <c r="J92" s="103"/>
      <c r="K92" s="103"/>
      <c r="L92" s="434"/>
      <c r="M92" s="389"/>
      <c r="N92" s="179"/>
      <c r="O92" s="6"/>
    </row>
    <row r="93" spans="1:20" s="2" customFormat="1" ht="4.95" customHeight="1" thickTop="1">
      <c r="B93" s="413"/>
      <c r="C93" s="99"/>
      <c r="D93" s="100"/>
      <c r="E93" s="101"/>
      <c r="F93" s="73"/>
      <c r="G93" s="102"/>
      <c r="H93" s="103"/>
      <c r="I93" s="103"/>
      <c r="J93" s="103"/>
      <c r="K93" s="102"/>
      <c r="L93" s="435"/>
      <c r="M93" s="383"/>
      <c r="N93" s="311"/>
      <c r="O93" s="178"/>
    </row>
    <row r="94" spans="1:20" s="27" customFormat="1" ht="16.95" customHeight="1">
      <c r="B94" s="212"/>
      <c r="C94" s="18"/>
      <c r="D94" s="19"/>
      <c r="E94" s="20"/>
      <c r="F94" s="21"/>
      <c r="G94" s="24" t="s">
        <v>1</v>
      </c>
      <c r="H94" s="22"/>
      <c r="I94" s="204" t="s">
        <v>2</v>
      </c>
      <c r="J94" s="22"/>
      <c r="K94" s="160" t="s">
        <v>3</v>
      </c>
      <c r="L94" s="424"/>
      <c r="M94" s="390"/>
      <c r="N94" s="31"/>
      <c r="O94" s="185"/>
    </row>
    <row r="95" spans="1:20" s="27" customFormat="1" ht="16.95" customHeight="1">
      <c r="B95" s="212"/>
      <c r="C95" s="18"/>
      <c r="D95" s="29" t="s">
        <v>4</v>
      </c>
      <c r="E95" s="30" t="s">
        <v>59</v>
      </c>
      <c r="F95" s="22"/>
      <c r="G95" s="32" t="s">
        <v>6</v>
      </c>
      <c r="H95" s="22"/>
      <c r="I95" s="205" t="s">
        <v>84</v>
      </c>
      <c r="J95" s="22"/>
      <c r="K95" s="161" t="s">
        <v>7</v>
      </c>
      <c r="L95" s="425"/>
      <c r="M95" s="391"/>
      <c r="N95" s="31" t="s">
        <v>85</v>
      </c>
      <c r="O95" s="185"/>
    </row>
    <row r="96" spans="1:20" s="27" customFormat="1" ht="16.95" customHeight="1">
      <c r="B96" s="212"/>
      <c r="C96" s="18"/>
      <c r="D96" s="34"/>
      <c r="E96" s="35"/>
      <c r="F96" s="21"/>
      <c r="G96" s="36" t="s">
        <v>91</v>
      </c>
      <c r="H96" s="22"/>
      <c r="I96" s="206" t="s">
        <v>165</v>
      </c>
      <c r="J96" s="22"/>
      <c r="K96" s="162" t="s">
        <v>91</v>
      </c>
      <c r="L96" s="425"/>
      <c r="M96" s="390"/>
      <c r="N96" s="174"/>
      <c r="O96" s="185"/>
    </row>
    <row r="97" spans="1:15" s="48" customFormat="1" ht="10.050000000000001" customHeight="1">
      <c r="B97" s="414"/>
      <c r="C97" s="40"/>
      <c r="D97" s="49"/>
      <c r="E97" s="50"/>
      <c r="F97" s="43"/>
      <c r="G97" s="159"/>
      <c r="H97" s="44"/>
      <c r="I97" s="44"/>
      <c r="J97" s="44"/>
      <c r="K97" s="44"/>
      <c r="L97" s="425"/>
      <c r="M97" s="372"/>
      <c r="N97" s="198"/>
      <c r="O97" s="184"/>
    </row>
    <row r="98" spans="1:15" s="48" customFormat="1" ht="16.95" customHeight="1">
      <c r="B98" s="414"/>
      <c r="C98" s="40"/>
      <c r="D98" s="280">
        <v>1076</v>
      </c>
      <c r="E98" s="268" t="s">
        <v>111</v>
      </c>
      <c r="F98" s="104"/>
      <c r="G98" s="269">
        <v>93000</v>
      </c>
      <c r="H98" s="44"/>
      <c r="I98" s="45">
        <v>93000</v>
      </c>
      <c r="J98" s="44"/>
      <c r="K98" s="163">
        <v>93000</v>
      </c>
      <c r="L98" s="427" t="s">
        <v>25</v>
      </c>
      <c r="M98" s="380"/>
      <c r="N98" s="172">
        <f t="shared" ref="N98:N106" si="7">K98-G98</f>
        <v>0</v>
      </c>
      <c r="O98" s="184"/>
    </row>
    <row r="99" spans="1:15" s="48" customFormat="1" ht="16.95" customHeight="1">
      <c r="B99" s="414"/>
      <c r="C99" s="40"/>
      <c r="D99" s="275"/>
      <c r="E99" s="274" t="s">
        <v>112</v>
      </c>
      <c r="F99" s="104"/>
      <c r="G99" s="269">
        <v>65000</v>
      </c>
      <c r="H99" s="44"/>
      <c r="I99" s="45">
        <v>0</v>
      </c>
      <c r="J99" s="44"/>
      <c r="K99" s="337">
        <v>0</v>
      </c>
      <c r="L99" s="427"/>
      <c r="M99" s="449" t="s">
        <v>194</v>
      </c>
      <c r="N99" s="172">
        <f t="shared" si="7"/>
        <v>-65000</v>
      </c>
      <c r="O99" s="184"/>
    </row>
    <row r="100" spans="1:15" s="48" customFormat="1" ht="16.95" customHeight="1">
      <c r="B100" s="414"/>
      <c r="C100" s="40"/>
      <c r="D100" s="275">
        <v>1000</v>
      </c>
      <c r="E100" s="403" t="s">
        <v>113</v>
      </c>
      <c r="F100" s="104"/>
      <c r="G100" s="269">
        <v>0</v>
      </c>
      <c r="H100" s="44"/>
      <c r="I100" s="45">
        <v>50</v>
      </c>
      <c r="J100" s="44"/>
      <c r="K100" s="163">
        <v>50</v>
      </c>
      <c r="L100" s="428"/>
      <c r="M100" s="366" t="s">
        <v>143</v>
      </c>
      <c r="N100" s="172">
        <f t="shared" si="7"/>
        <v>50</v>
      </c>
      <c r="O100" s="184"/>
    </row>
    <row r="101" spans="1:15" s="48" customFormat="1" ht="16.95" customHeight="1">
      <c r="B101" s="414"/>
      <c r="C101" s="40"/>
      <c r="D101" s="281">
        <v>1078</v>
      </c>
      <c r="E101" s="403" t="s">
        <v>114</v>
      </c>
      <c r="F101" s="104"/>
      <c r="G101" s="269">
        <v>0</v>
      </c>
      <c r="H101" s="44"/>
      <c r="I101" s="45">
        <v>946</v>
      </c>
      <c r="J101" s="44"/>
      <c r="K101" s="163">
        <v>946</v>
      </c>
      <c r="L101" s="428"/>
      <c r="M101" s="366" t="s">
        <v>157</v>
      </c>
      <c r="N101" s="172">
        <f t="shared" si="7"/>
        <v>946</v>
      </c>
      <c r="O101" s="184"/>
    </row>
    <row r="102" spans="1:15" s="48" customFormat="1" ht="16.95" customHeight="1">
      <c r="B102" s="414"/>
      <c r="C102" s="40"/>
      <c r="D102" s="281">
        <v>1079</v>
      </c>
      <c r="E102" s="42" t="s">
        <v>144</v>
      </c>
      <c r="F102" s="104"/>
      <c r="G102" s="269">
        <v>0</v>
      </c>
      <c r="H102" s="44"/>
      <c r="I102" s="45">
        <v>4097</v>
      </c>
      <c r="J102" s="44"/>
      <c r="K102" s="163">
        <v>4097</v>
      </c>
      <c r="L102" s="428"/>
      <c r="M102" s="366" t="s">
        <v>166</v>
      </c>
      <c r="N102" s="172">
        <f t="shared" si="7"/>
        <v>4097</v>
      </c>
      <c r="O102" s="184"/>
    </row>
    <row r="103" spans="1:15" s="48" customFormat="1" ht="16.95" customHeight="1">
      <c r="B103" s="414"/>
      <c r="C103" s="40"/>
      <c r="D103" s="281">
        <v>1080</v>
      </c>
      <c r="E103" s="42" t="s">
        <v>60</v>
      </c>
      <c r="F103" s="104"/>
      <c r="G103" s="269">
        <v>0</v>
      </c>
      <c r="H103" s="44"/>
      <c r="I103" s="45">
        <v>0</v>
      </c>
      <c r="J103" s="44"/>
      <c r="K103" s="163">
        <v>0</v>
      </c>
      <c r="L103" s="427"/>
      <c r="M103" s="366"/>
      <c r="N103" s="172">
        <f t="shared" si="7"/>
        <v>0</v>
      </c>
      <c r="O103" s="184"/>
    </row>
    <row r="104" spans="1:15" s="48" customFormat="1" ht="16.95" customHeight="1">
      <c r="B104" s="414"/>
      <c r="C104" s="40"/>
      <c r="D104" s="281">
        <v>1081</v>
      </c>
      <c r="E104" s="282" t="s">
        <v>61</v>
      </c>
      <c r="F104" s="104"/>
      <c r="G104" s="269">
        <v>0</v>
      </c>
      <c r="H104" s="44"/>
      <c r="I104" s="45">
        <v>3925</v>
      </c>
      <c r="J104" s="44"/>
      <c r="K104" s="163">
        <v>3925</v>
      </c>
      <c r="L104" s="428"/>
      <c r="M104" s="366" t="s">
        <v>166</v>
      </c>
      <c r="N104" s="172">
        <f t="shared" si="7"/>
        <v>3925</v>
      </c>
      <c r="O104" s="184"/>
    </row>
    <row r="105" spans="1:15" s="48" customFormat="1" ht="16.95" customHeight="1">
      <c r="B105" s="414"/>
      <c r="C105" s="40"/>
      <c r="D105" s="267">
        <v>1092</v>
      </c>
      <c r="E105" s="274" t="s">
        <v>115</v>
      </c>
      <c r="F105" s="104"/>
      <c r="G105" s="269">
        <v>2000</v>
      </c>
      <c r="H105" s="44"/>
      <c r="I105" s="45">
        <v>1623</v>
      </c>
      <c r="J105" s="44"/>
      <c r="K105" s="337">
        <v>1623</v>
      </c>
      <c r="L105" s="427"/>
      <c r="M105" s="448" t="s">
        <v>191</v>
      </c>
      <c r="N105" s="172">
        <f t="shared" si="7"/>
        <v>-377</v>
      </c>
      <c r="O105" s="184"/>
    </row>
    <row r="106" spans="1:15" s="48" customFormat="1" ht="16.95" customHeight="1" thickBot="1">
      <c r="B106" s="414"/>
      <c r="C106" s="40"/>
      <c r="D106" s="267">
        <v>1093</v>
      </c>
      <c r="E106" s="268" t="s">
        <v>62</v>
      </c>
      <c r="F106" s="104"/>
      <c r="G106" s="269">
        <v>10</v>
      </c>
      <c r="H106" s="44"/>
      <c r="I106" s="45">
        <v>0</v>
      </c>
      <c r="J106" s="44"/>
      <c r="K106" s="163">
        <v>10</v>
      </c>
      <c r="L106" s="427"/>
      <c r="M106" s="366"/>
      <c r="N106" s="172">
        <f t="shared" si="7"/>
        <v>0</v>
      </c>
      <c r="O106" s="184"/>
    </row>
    <row r="107" spans="1:15" s="48" customFormat="1" ht="16.95" customHeight="1" thickTop="1" thickBot="1">
      <c r="B107" s="414"/>
      <c r="C107" s="40"/>
      <c r="D107" s="107"/>
      <c r="E107" s="108" t="s">
        <v>63</v>
      </c>
      <c r="F107" s="71"/>
      <c r="G107" s="109">
        <f>SUM(G98:G106)</f>
        <v>160010</v>
      </c>
      <c r="H107" s="54"/>
      <c r="I107" s="110">
        <f>SUM(I98:I106)</f>
        <v>103641</v>
      </c>
      <c r="J107" s="12"/>
      <c r="K107" s="110">
        <f>SUM(K98:K106)</f>
        <v>103651</v>
      </c>
      <c r="L107" s="427"/>
      <c r="M107" s="372"/>
      <c r="N107" s="209">
        <f>SUM(N97:N106)</f>
        <v>-56359</v>
      </c>
      <c r="O107" s="184"/>
    </row>
    <row r="108" spans="1:15" s="48" customFormat="1" ht="10.050000000000001" customHeight="1" thickTop="1" thickBot="1">
      <c r="B108" s="414"/>
      <c r="C108" s="40"/>
      <c r="D108" s="69"/>
      <c r="E108" s="71"/>
      <c r="F108" s="71"/>
      <c r="G108" s="12"/>
      <c r="H108" s="12"/>
      <c r="I108" s="12"/>
      <c r="J108" s="12"/>
      <c r="K108" s="12"/>
      <c r="L108" s="427"/>
      <c r="M108" s="372"/>
      <c r="N108" s="189"/>
      <c r="O108" s="184"/>
    </row>
    <row r="109" spans="1:15" s="48" customFormat="1" ht="16.95" customHeight="1" thickTop="1" thickBot="1">
      <c r="B109" s="414"/>
      <c r="C109" s="40"/>
      <c r="D109" s="69"/>
      <c r="E109" s="111" t="s">
        <v>64</v>
      </c>
      <c r="F109" s="71"/>
      <c r="G109" s="202">
        <f>G107-G90</f>
        <v>-519.75</v>
      </c>
      <c r="H109" s="113"/>
      <c r="I109" s="114">
        <f>I107-I90</f>
        <v>43798</v>
      </c>
      <c r="J109" s="12"/>
      <c r="K109" s="112">
        <f>K107-K90</f>
        <v>15226</v>
      </c>
      <c r="L109" s="427"/>
      <c r="M109" s="387" t="s">
        <v>93</v>
      </c>
      <c r="N109" s="190">
        <f>N107-N90</f>
        <v>15745.75</v>
      </c>
      <c r="O109" s="184"/>
    </row>
    <row r="110" spans="1:15" s="115" customFormat="1" ht="16.95" customHeight="1" thickTop="1" thickBot="1">
      <c r="B110" s="416"/>
      <c r="C110" s="116"/>
      <c r="D110" s="117"/>
      <c r="E110" s="118" t="s">
        <v>87</v>
      </c>
      <c r="F110" s="119"/>
      <c r="G110" s="120">
        <f>G109/G107</f>
        <v>-3.2482344853446659E-3</v>
      </c>
      <c r="H110" s="120"/>
      <c r="I110" s="120"/>
      <c r="J110" s="121"/>
      <c r="K110" s="120">
        <f>K109/K107</f>
        <v>0.14689679790836557</v>
      </c>
      <c r="L110" s="427"/>
      <c r="M110" s="392"/>
      <c r="N110" s="191"/>
      <c r="O110" s="197"/>
    </row>
    <row r="111" spans="1:15" s="2" customFormat="1" ht="33.75" customHeight="1" thickTop="1" thickBot="1">
      <c r="B111" s="413"/>
      <c r="C111" s="5"/>
      <c r="D111" s="73"/>
      <c r="E111" s="73"/>
      <c r="F111" s="73"/>
      <c r="G111" s="103"/>
      <c r="H111" s="103"/>
      <c r="I111" s="103"/>
      <c r="J111" s="103"/>
      <c r="K111" s="103"/>
      <c r="L111" s="436"/>
      <c r="M111" s="389"/>
      <c r="N111" s="179"/>
      <c r="O111" s="6"/>
    </row>
    <row r="112" spans="1:15" s="2" customFormat="1" ht="4.95" customHeight="1" thickTop="1">
      <c r="A112" s="27"/>
      <c r="B112" s="212"/>
      <c r="C112" s="224"/>
      <c r="D112" s="225"/>
      <c r="E112" s="225"/>
      <c r="F112" s="225"/>
      <c r="G112" s="226"/>
      <c r="H112" s="226"/>
      <c r="I112" s="226"/>
      <c r="J112" s="226"/>
      <c r="K112" s="226"/>
      <c r="L112" s="437"/>
      <c r="M112" s="393"/>
      <c r="N112" s="319"/>
      <c r="O112" s="320"/>
    </row>
    <row r="113" spans="2:15" s="27" customFormat="1" ht="16.95" customHeight="1">
      <c r="B113" s="212"/>
      <c r="C113" s="228"/>
      <c r="D113" s="19"/>
      <c r="E113" s="125"/>
      <c r="F113" s="126"/>
      <c r="G113" s="128" t="s">
        <v>2</v>
      </c>
      <c r="H113" s="127"/>
      <c r="I113" s="308" t="s">
        <v>130</v>
      </c>
      <c r="J113" s="212"/>
      <c r="K113" s="160" t="s">
        <v>7</v>
      </c>
      <c r="L113" s="438"/>
      <c r="M113" s="376" t="s">
        <v>163</v>
      </c>
      <c r="N113" s="309" t="s">
        <v>131</v>
      </c>
      <c r="O113" s="321"/>
    </row>
    <row r="114" spans="2:15" s="27" customFormat="1" ht="16.95" customHeight="1">
      <c r="B114" s="212"/>
      <c r="C114" s="228"/>
      <c r="D114" s="29"/>
      <c r="E114" s="214" t="s">
        <v>65</v>
      </c>
      <c r="F114" s="22"/>
      <c r="G114" s="129" t="s">
        <v>66</v>
      </c>
      <c r="H114" s="22"/>
      <c r="I114" s="265" t="s">
        <v>66</v>
      </c>
      <c r="J114" s="212"/>
      <c r="K114" s="161" t="s">
        <v>66</v>
      </c>
      <c r="L114" s="439"/>
      <c r="M114" s="377" t="s">
        <v>164</v>
      </c>
      <c r="N114" s="31" t="s">
        <v>66</v>
      </c>
      <c r="O114" s="321"/>
    </row>
    <row r="115" spans="2:15" s="27" customFormat="1" ht="16.95" customHeight="1">
      <c r="B115" s="212"/>
      <c r="C115" s="228"/>
      <c r="D115" s="34"/>
      <c r="E115" s="35"/>
      <c r="F115" s="21"/>
      <c r="G115" s="130" t="s">
        <v>88</v>
      </c>
      <c r="H115" s="22"/>
      <c r="I115" s="306" t="s">
        <v>128</v>
      </c>
      <c r="J115" s="212"/>
      <c r="K115" s="307" t="s">
        <v>129</v>
      </c>
      <c r="L115" s="439"/>
      <c r="M115" s="394"/>
      <c r="N115" s="310" t="s">
        <v>129</v>
      </c>
      <c r="O115" s="321"/>
    </row>
    <row r="116" spans="2:15" s="48" customFormat="1" ht="10.050000000000001" customHeight="1">
      <c r="B116" s="414"/>
      <c r="C116" s="40"/>
      <c r="D116" s="237"/>
      <c r="E116" s="216"/>
      <c r="F116" s="216"/>
      <c r="G116" s="210"/>
      <c r="H116" s="217"/>
      <c r="I116" s="217"/>
      <c r="J116" s="217"/>
      <c r="K116" s="217"/>
      <c r="L116" s="425"/>
      <c r="M116" s="394"/>
      <c r="N116" s="322"/>
      <c r="O116" s="323"/>
    </row>
    <row r="117" spans="2:15" s="131" customFormat="1" ht="4.95" customHeight="1">
      <c r="B117" s="218"/>
      <c r="C117" s="230"/>
      <c r="D117" s="132"/>
      <c r="E117" s="133"/>
      <c r="F117" s="43"/>
      <c r="G117" s="134"/>
      <c r="H117" s="135"/>
      <c r="I117" s="134"/>
      <c r="J117" s="218"/>
      <c r="K117" s="134"/>
      <c r="L117" s="440"/>
      <c r="M117" s="394"/>
      <c r="N117" s="261"/>
      <c r="O117" s="323"/>
    </row>
    <row r="118" spans="2:15" s="131" customFormat="1" ht="16.95" customHeight="1">
      <c r="B118" s="218"/>
      <c r="C118" s="230"/>
      <c r="D118" s="136"/>
      <c r="E118" s="42" t="s">
        <v>67</v>
      </c>
      <c r="F118" s="43"/>
      <c r="G118" s="279">
        <v>4772</v>
      </c>
      <c r="H118" s="135"/>
      <c r="I118" s="137">
        <v>980.26</v>
      </c>
      <c r="J118" s="218"/>
      <c r="K118" s="279">
        <v>980.26</v>
      </c>
      <c r="L118" s="441"/>
      <c r="M118" s="380"/>
      <c r="N118" s="172">
        <f>K118-I118</f>
        <v>0</v>
      </c>
      <c r="O118" s="323"/>
    </row>
    <row r="119" spans="2:15" s="131" customFormat="1" ht="16.95" customHeight="1">
      <c r="B119" s="218"/>
      <c r="C119" s="230"/>
      <c r="D119" s="136"/>
      <c r="E119" s="138" t="s">
        <v>68</v>
      </c>
      <c r="F119" s="218"/>
      <c r="G119" s="296">
        <v>-3791.74</v>
      </c>
      <c r="H119" s="219"/>
      <c r="I119" s="137">
        <v>6554.25</v>
      </c>
      <c r="J119" s="218"/>
      <c r="K119" s="296">
        <f>26475.26+K109-K133-K140-K118</f>
        <v>16645.999999999996</v>
      </c>
      <c r="L119" s="441"/>
      <c r="M119" s="366"/>
      <c r="N119" s="176">
        <f>K119-I119</f>
        <v>10091.749999999996</v>
      </c>
      <c r="O119" s="323"/>
    </row>
    <row r="120" spans="2:15" s="131" customFormat="1" ht="16.95" customHeight="1">
      <c r="B120" s="218"/>
      <c r="C120" s="230"/>
      <c r="D120" s="136"/>
      <c r="E120" s="140" t="s">
        <v>69</v>
      </c>
      <c r="F120" s="218"/>
      <c r="G120" s="303">
        <f>SUM(G118:G119)</f>
        <v>980.26000000000022</v>
      </c>
      <c r="H120" s="220"/>
      <c r="I120" s="203">
        <v>7534.5099999999984</v>
      </c>
      <c r="J120" s="218"/>
      <c r="K120" s="303">
        <f>SUM(K118:K119)</f>
        <v>17626.259999999995</v>
      </c>
      <c r="L120" s="441"/>
      <c r="M120" s="395"/>
      <c r="N120" s="262">
        <f>SUM(N118:N119)</f>
        <v>10091.749999999996</v>
      </c>
      <c r="O120" s="323"/>
    </row>
    <row r="121" spans="2:15" s="131" customFormat="1" ht="10.050000000000001" customHeight="1">
      <c r="B121" s="218"/>
      <c r="C121" s="230"/>
      <c r="D121" s="136"/>
      <c r="E121" s="42"/>
      <c r="F121" s="43"/>
      <c r="G121" s="137"/>
      <c r="H121" s="135"/>
      <c r="I121" s="137"/>
      <c r="J121" s="218"/>
      <c r="K121" s="279"/>
      <c r="L121" s="441"/>
      <c r="M121" s="381"/>
      <c r="N121" s="155"/>
      <c r="O121" s="323"/>
    </row>
    <row r="122" spans="2:15" s="131" customFormat="1" ht="16.95" customHeight="1">
      <c r="B122" s="218"/>
      <c r="C122" s="230"/>
      <c r="D122" s="286"/>
      <c r="E122" s="287" t="s">
        <v>116</v>
      </c>
      <c r="F122" s="43"/>
      <c r="G122" s="137"/>
      <c r="H122" s="135"/>
      <c r="I122" s="298"/>
      <c r="J122" s="218"/>
      <c r="K122" s="279"/>
      <c r="L122" s="441"/>
      <c r="M122" s="380"/>
      <c r="N122" s="155"/>
      <c r="O122" s="323"/>
    </row>
    <row r="123" spans="2:15" s="131" customFormat="1" ht="16.95" customHeight="1">
      <c r="B123" s="218"/>
      <c r="C123" s="230"/>
      <c r="D123" s="286"/>
      <c r="E123" s="288" t="s">
        <v>70</v>
      </c>
      <c r="F123" s="43"/>
      <c r="G123" s="269">
        <v>500</v>
      </c>
      <c r="H123" s="135"/>
      <c r="I123" s="263">
        <v>0</v>
      </c>
      <c r="J123" s="218"/>
      <c r="K123" s="269">
        <v>0</v>
      </c>
      <c r="L123" s="441"/>
      <c r="M123" s="366"/>
      <c r="N123" s="172">
        <f t="shared" ref="N123:N131" si="8">K123-I123</f>
        <v>0</v>
      </c>
      <c r="O123" s="323"/>
    </row>
    <row r="124" spans="2:15" s="131" customFormat="1" ht="16.95" customHeight="1">
      <c r="B124" s="218"/>
      <c r="C124" s="230"/>
      <c r="D124" s="286"/>
      <c r="E124" s="288" t="s">
        <v>71</v>
      </c>
      <c r="F124" s="43"/>
      <c r="G124" s="269">
        <v>4000</v>
      </c>
      <c r="H124" s="135"/>
      <c r="I124" s="263">
        <v>4000</v>
      </c>
      <c r="J124" s="218"/>
      <c r="K124" s="269">
        <v>4000</v>
      </c>
      <c r="L124" s="441"/>
      <c r="M124" s="366"/>
      <c r="N124" s="172">
        <f t="shared" si="8"/>
        <v>0</v>
      </c>
      <c r="O124" s="323"/>
    </row>
    <row r="125" spans="2:15" s="131" customFormat="1" ht="16.95" customHeight="1">
      <c r="B125" s="218"/>
      <c r="C125" s="230"/>
      <c r="D125" s="286"/>
      <c r="E125" s="451" t="s">
        <v>178</v>
      </c>
      <c r="F125" s="43"/>
      <c r="G125" s="269">
        <v>5000</v>
      </c>
      <c r="H125" s="135"/>
      <c r="I125" s="263">
        <v>5000</v>
      </c>
      <c r="J125" s="218"/>
      <c r="K125" s="337">
        <v>5000</v>
      </c>
      <c r="L125" s="441"/>
      <c r="M125" s="410"/>
      <c r="N125" s="172">
        <f t="shared" si="8"/>
        <v>0</v>
      </c>
      <c r="O125" s="323"/>
    </row>
    <row r="126" spans="2:15" s="131" customFormat="1" ht="16.95" customHeight="1">
      <c r="B126" s="218"/>
      <c r="C126" s="230"/>
      <c r="D126" s="286"/>
      <c r="E126" s="288" t="s">
        <v>73</v>
      </c>
      <c r="F126" s="104"/>
      <c r="G126" s="269">
        <v>0</v>
      </c>
      <c r="H126" s="135"/>
      <c r="I126" s="263">
        <v>500</v>
      </c>
      <c r="J126" s="218"/>
      <c r="K126" s="264">
        <v>500</v>
      </c>
      <c r="L126" s="442"/>
      <c r="M126" s="410"/>
      <c r="N126" s="172">
        <f t="shared" si="8"/>
        <v>0</v>
      </c>
      <c r="O126" s="323"/>
    </row>
    <row r="127" spans="2:15" s="131" customFormat="1" ht="16.95" customHeight="1">
      <c r="B127" s="218"/>
      <c r="C127" s="230"/>
      <c r="D127" s="289"/>
      <c r="E127" s="290" t="s">
        <v>60</v>
      </c>
      <c r="F127" s="104"/>
      <c r="G127" s="269">
        <v>0</v>
      </c>
      <c r="H127" s="135"/>
      <c r="I127" s="263">
        <v>0</v>
      </c>
      <c r="J127" s="218"/>
      <c r="K127" s="269">
        <v>0</v>
      </c>
      <c r="L127" s="441"/>
      <c r="M127" s="366"/>
      <c r="N127" s="172">
        <f t="shared" si="8"/>
        <v>0</v>
      </c>
      <c r="O127" s="323"/>
    </row>
    <row r="128" spans="2:15" s="131" customFormat="1" ht="16.95" customHeight="1">
      <c r="B128" s="218"/>
      <c r="C128" s="230"/>
      <c r="D128" s="289"/>
      <c r="E128" s="274" t="s">
        <v>117</v>
      </c>
      <c r="F128" s="104"/>
      <c r="G128" s="269">
        <v>3000</v>
      </c>
      <c r="H128" s="135"/>
      <c r="I128" s="263">
        <v>1000</v>
      </c>
      <c r="J128" s="218"/>
      <c r="K128" s="337">
        <v>4500</v>
      </c>
      <c r="L128" s="441"/>
      <c r="M128" s="448" t="s">
        <v>176</v>
      </c>
      <c r="N128" s="172">
        <f t="shared" si="8"/>
        <v>3500</v>
      </c>
      <c r="O128" s="323"/>
    </row>
    <row r="129" spans="1:16" s="131" customFormat="1" ht="16.95" customHeight="1">
      <c r="B129" s="218"/>
      <c r="C129" s="230"/>
      <c r="D129" s="289"/>
      <c r="E129" s="291" t="s">
        <v>118</v>
      </c>
      <c r="F129" s="104"/>
      <c r="G129" s="269">
        <v>1000</v>
      </c>
      <c r="H129" s="135"/>
      <c r="I129" s="263">
        <v>0</v>
      </c>
      <c r="J129" s="218"/>
      <c r="K129" s="269">
        <v>0</v>
      </c>
      <c r="L129" s="441"/>
      <c r="M129" s="366"/>
      <c r="N129" s="172">
        <f t="shared" si="8"/>
        <v>0</v>
      </c>
      <c r="O129" s="323"/>
    </row>
    <row r="130" spans="1:16" s="131" customFormat="1" ht="16.95" customHeight="1">
      <c r="B130" s="218"/>
      <c r="C130" s="230"/>
      <c r="D130" s="289"/>
      <c r="E130" s="274" t="s">
        <v>109</v>
      </c>
      <c r="F130" s="104"/>
      <c r="G130" s="269">
        <v>0</v>
      </c>
      <c r="H130" s="135"/>
      <c r="I130" s="263">
        <v>0</v>
      </c>
      <c r="J130" s="218"/>
      <c r="K130" s="337">
        <v>2500</v>
      </c>
      <c r="L130" s="441"/>
      <c r="M130" s="448" t="s">
        <v>196</v>
      </c>
      <c r="N130" s="172">
        <f t="shared" si="8"/>
        <v>2500</v>
      </c>
      <c r="O130" s="323"/>
    </row>
    <row r="131" spans="1:16" s="131" customFormat="1" ht="16.95" customHeight="1">
      <c r="B131" s="218"/>
      <c r="C131" s="230"/>
      <c r="D131" s="289"/>
      <c r="E131" s="291" t="s">
        <v>120</v>
      </c>
      <c r="F131" s="104"/>
      <c r="G131" s="292">
        <v>0</v>
      </c>
      <c r="H131" s="135"/>
      <c r="I131" s="263">
        <v>7921</v>
      </c>
      <c r="J131" s="218"/>
      <c r="K131" s="457">
        <v>0</v>
      </c>
      <c r="L131" s="441"/>
      <c r="M131" s="456" t="s">
        <v>197</v>
      </c>
      <c r="N131" s="172">
        <f t="shared" si="8"/>
        <v>-7921</v>
      </c>
      <c r="O131" s="323"/>
    </row>
    <row r="132" spans="1:16" s="131" customFormat="1" ht="10.050000000000001" customHeight="1">
      <c r="B132" s="218"/>
      <c r="C132" s="230"/>
      <c r="D132" s="285"/>
      <c r="E132" s="106"/>
      <c r="F132" s="104"/>
      <c r="G132" s="279"/>
      <c r="H132" s="135"/>
      <c r="I132" s="298"/>
      <c r="J132" s="218"/>
      <c r="K132" s="279"/>
      <c r="L132" s="441"/>
      <c r="M132" s="366"/>
      <c r="N132" s="155"/>
      <c r="O132" s="323"/>
    </row>
    <row r="133" spans="1:16" s="131" customFormat="1" ht="16.95" customHeight="1">
      <c r="B133" s="218"/>
      <c r="C133" s="230"/>
      <c r="D133" s="285"/>
      <c r="E133" s="106"/>
      <c r="F133" s="104"/>
      <c r="G133" s="304">
        <f>SUM(G123:G132)</f>
        <v>13500</v>
      </c>
      <c r="H133" s="135"/>
      <c r="I133" s="293">
        <v>18421</v>
      </c>
      <c r="J133" s="218"/>
      <c r="K133" s="304">
        <f>SUM(K123:K132)</f>
        <v>16500</v>
      </c>
      <c r="L133" s="441"/>
      <c r="M133" s="366"/>
      <c r="N133" s="276">
        <f>SUM(N123:N132)</f>
        <v>-1921</v>
      </c>
      <c r="O133" s="323"/>
    </row>
    <row r="134" spans="1:16" s="131" customFormat="1" ht="16.95" customHeight="1">
      <c r="B134" s="218"/>
      <c r="C134" s="230"/>
      <c r="D134" s="285"/>
      <c r="E134" s="294" t="s">
        <v>121</v>
      </c>
      <c r="F134" s="104"/>
      <c r="G134" s="137"/>
      <c r="H134" s="135"/>
      <c r="I134" s="298"/>
      <c r="J134" s="218"/>
      <c r="K134" s="279"/>
      <c r="L134" s="441"/>
      <c r="M134" s="366"/>
      <c r="N134" s="155"/>
      <c r="O134" s="323"/>
    </row>
    <row r="135" spans="1:16" s="48" customFormat="1" ht="16.95" customHeight="1">
      <c r="B135" s="414"/>
      <c r="C135" s="229"/>
      <c r="D135" s="105"/>
      <c r="E135" s="402" t="s">
        <v>150</v>
      </c>
      <c r="F135" s="104"/>
      <c r="G135" s="269">
        <v>2345</v>
      </c>
      <c r="H135" s="44"/>
      <c r="I135" s="264">
        <v>0</v>
      </c>
      <c r="J135" s="44"/>
      <c r="K135" s="269">
        <v>0</v>
      </c>
      <c r="L135" s="440"/>
      <c r="M135" s="386" t="s">
        <v>138</v>
      </c>
      <c r="N135" s="172">
        <f>K135-I135</f>
        <v>0</v>
      </c>
      <c r="O135" s="323"/>
    </row>
    <row r="136" spans="1:16" s="48" customFormat="1" ht="16.95" customHeight="1">
      <c r="B136" s="414"/>
      <c r="C136" s="229"/>
      <c r="D136" s="105"/>
      <c r="E136" s="402" t="s">
        <v>151</v>
      </c>
      <c r="F136" s="104"/>
      <c r="G136" s="269">
        <v>0</v>
      </c>
      <c r="H136" s="44"/>
      <c r="I136" s="264">
        <v>0</v>
      </c>
      <c r="J136" s="217"/>
      <c r="K136" s="264">
        <v>3925</v>
      </c>
      <c r="L136" s="443"/>
      <c r="M136" s="366" t="s">
        <v>152</v>
      </c>
      <c r="N136" s="172">
        <f>K136-I136</f>
        <v>3925</v>
      </c>
      <c r="O136" s="323"/>
    </row>
    <row r="137" spans="1:16" s="48" customFormat="1" ht="16.95" customHeight="1">
      <c r="B137" s="414"/>
      <c r="C137" s="229"/>
      <c r="D137" s="105"/>
      <c r="E137" s="274" t="s">
        <v>124</v>
      </c>
      <c r="F137" s="104"/>
      <c r="G137" s="269">
        <v>5000</v>
      </c>
      <c r="H137" s="44"/>
      <c r="I137" s="264">
        <v>0</v>
      </c>
      <c r="J137" s="217"/>
      <c r="K137" s="269">
        <v>0</v>
      </c>
      <c r="L137" s="440"/>
      <c r="M137" s="386"/>
      <c r="N137" s="172">
        <f>K137-I137</f>
        <v>0</v>
      </c>
      <c r="O137" s="323"/>
    </row>
    <row r="138" spans="1:16" s="48" customFormat="1" ht="16.95" customHeight="1">
      <c r="B138" s="414"/>
      <c r="C138" s="229"/>
      <c r="D138" s="105"/>
      <c r="E138" s="274" t="s">
        <v>83</v>
      </c>
      <c r="F138" s="104"/>
      <c r="G138" s="269">
        <v>4650</v>
      </c>
      <c r="H138" s="44"/>
      <c r="I138" s="264">
        <v>0</v>
      </c>
      <c r="J138" s="217"/>
      <c r="K138" s="264">
        <v>3650</v>
      </c>
      <c r="L138" s="443"/>
      <c r="M138" s="366" t="s">
        <v>155</v>
      </c>
      <c r="N138" s="172">
        <f>K138-I138</f>
        <v>3650</v>
      </c>
      <c r="O138" s="323"/>
    </row>
    <row r="139" spans="1:16" s="131" customFormat="1" ht="10.050000000000001" customHeight="1">
      <c r="B139" s="218"/>
      <c r="C139" s="230"/>
      <c r="D139" s="141"/>
      <c r="E139" s="142"/>
      <c r="F139" s="43"/>
      <c r="G139" s="297"/>
      <c r="H139" s="219"/>
      <c r="I139" s="135"/>
      <c r="J139" s="218"/>
      <c r="K139" s="135"/>
      <c r="L139" s="441"/>
      <c r="M139" s="381"/>
      <c r="N139" s="159"/>
      <c r="O139" s="323"/>
    </row>
    <row r="140" spans="1:16" s="131" customFormat="1" ht="16.95" customHeight="1">
      <c r="B140" s="218"/>
      <c r="C140" s="230"/>
      <c r="D140" s="141"/>
      <c r="E140" s="143" t="s">
        <v>74</v>
      </c>
      <c r="F140" s="43"/>
      <c r="G140" s="304">
        <f>SUM(G135:G139)</f>
        <v>11995</v>
      </c>
      <c r="H140" s="221"/>
      <c r="I140" s="203">
        <v>0</v>
      </c>
      <c r="J140" s="218"/>
      <c r="K140" s="460">
        <f>SUM(K135:K139)</f>
        <v>7575</v>
      </c>
      <c r="L140" s="441"/>
      <c r="M140" s="396"/>
      <c r="N140" s="156">
        <f>SUM(N135:N139)</f>
        <v>7575</v>
      </c>
      <c r="O140" s="323"/>
    </row>
    <row r="141" spans="1:16" customFormat="1" ht="10.050000000000001" customHeight="1" thickBot="1">
      <c r="A141" s="144"/>
      <c r="B141" s="417"/>
      <c r="C141" s="231"/>
      <c r="D141" s="145"/>
      <c r="E141" s="146"/>
      <c r="F141" s="56"/>
      <c r="G141" s="135"/>
      <c r="H141" s="135"/>
      <c r="I141" s="135"/>
      <c r="J141" s="218"/>
      <c r="K141" s="147"/>
      <c r="L141" s="441"/>
      <c r="M141" s="397"/>
      <c r="N141" s="260"/>
      <c r="O141" s="321"/>
      <c r="P141" s="2"/>
    </row>
    <row r="142" spans="1:16" customFormat="1" ht="16.95" customHeight="1" thickTop="1" thickBot="1">
      <c r="A142" s="144"/>
      <c r="B142" s="417"/>
      <c r="C142" s="231"/>
      <c r="D142" s="148"/>
      <c r="E142" s="149"/>
      <c r="F142" s="222"/>
      <c r="G142" s="299">
        <v>26475.26</v>
      </c>
      <c r="H142" s="300"/>
      <c r="I142" s="299">
        <v>25955.509999999995</v>
      </c>
      <c r="J142" s="301"/>
      <c r="K142" s="302">
        <f>G142+K109</f>
        <v>41701.259999999995</v>
      </c>
      <c r="L142" s="444"/>
      <c r="M142" s="398" t="s">
        <v>93</v>
      </c>
      <c r="N142" s="411">
        <f>N120+N133+N140</f>
        <v>15745.749999999996</v>
      </c>
      <c r="O142" s="321"/>
      <c r="P142" s="2"/>
    </row>
    <row r="143" spans="1:16" s="115" customFormat="1" ht="15" customHeight="1" thickTop="1" thickBot="1">
      <c r="B143" s="416"/>
      <c r="C143" s="232"/>
      <c r="D143" s="233"/>
      <c r="E143" s="234"/>
      <c r="F143" s="234"/>
      <c r="G143" s="235"/>
      <c r="H143" s="235"/>
      <c r="I143" s="235"/>
      <c r="J143" s="233"/>
      <c r="K143" s="233"/>
      <c r="L143" s="445"/>
      <c r="M143" s="399" t="s">
        <v>75</v>
      </c>
      <c r="N143" s="325"/>
      <c r="O143" s="326"/>
    </row>
    <row r="144" spans="1:16" s="2" customFormat="1" ht="19.95" customHeight="1" thickTop="1">
      <c r="A144" s="150"/>
      <c r="B144" s="418"/>
      <c r="C144" s="150"/>
      <c r="D144" s="27"/>
      <c r="E144" s="1"/>
      <c r="F144" s="27"/>
      <c r="G144" s="27"/>
      <c r="H144" s="27"/>
      <c r="I144" s="27"/>
      <c r="J144" s="27"/>
      <c r="K144" s="27"/>
      <c r="L144" s="446"/>
      <c r="M144" s="400"/>
      <c r="N144" s="177">
        <f>L142-J142</f>
        <v>0</v>
      </c>
      <c r="O144" s="28"/>
    </row>
    <row r="145" spans="1:15" s="2" customFormat="1" ht="19.95" customHeight="1">
      <c r="A145" s="1"/>
      <c r="B145" s="412"/>
      <c r="C145" s="1"/>
      <c r="E145" s="27"/>
      <c r="L145" s="447"/>
      <c r="M145" s="374"/>
      <c r="O145"/>
    </row>
    <row r="146" spans="1:15" s="2" customFormat="1" ht="19.95" customHeight="1">
      <c r="A146" s="1"/>
      <c r="B146" s="412"/>
      <c r="C146" s="1"/>
      <c r="K146" s="2">
        <v>20812</v>
      </c>
      <c r="L146" s="422"/>
      <c r="M146" s="374" t="s">
        <v>80</v>
      </c>
      <c r="N146" s="175"/>
      <c r="O146"/>
    </row>
    <row r="147" spans="1:15" ht="19.95" customHeight="1">
      <c r="N147" s="175"/>
    </row>
    <row r="151" spans="1:15" s="2" customFormat="1" ht="19.95" customHeight="1">
      <c r="A151" s="1"/>
      <c r="B151" s="412"/>
      <c r="C151" s="1"/>
      <c r="L151" s="422"/>
      <c r="M151" s="401"/>
      <c r="O151"/>
    </row>
  </sheetData>
  <phoneticPr fontId="26" type="noConversion"/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2" min="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Budget-Forecast Comparison Q1</vt:lpstr>
      <vt:lpstr>Budget-Forecast Comparison Q2  </vt:lpstr>
      <vt:lpstr>Budget-Forecast Comparison Q3</vt:lpstr>
      <vt:lpstr>Sheet1</vt:lpstr>
      <vt:lpstr>'Budget-Forecast Comparison Q1'!Print_Area</vt:lpstr>
      <vt:lpstr>'Budget-Forecast Comparison Q2  '!Print_Area</vt:lpstr>
      <vt:lpstr>'Budget-Forecast Comparison Q3'!Print_Area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2020-12-01T13:36:38Z</cp:lastPrinted>
  <dcterms:created xsi:type="dcterms:W3CDTF">2019-07-25T16:47:16Z</dcterms:created>
  <dcterms:modified xsi:type="dcterms:W3CDTF">2021-01-13T09:16:01Z</dcterms:modified>
</cp:coreProperties>
</file>